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hnfläche" state="visible" r:id="rId4"/>
  </sheets>
  <definedNames>
    <definedName name="_xlnm.Print_Area" localSheetId="0">'Wohnfläche'!$A1:$N74</definedName>
    <definedName name="_xlnm.Print_Titles" localSheetId="0">'Wohnfläche'!$8:$8</definedName>
  </definedNames>
  <calcPr calcId="171027" fullCalcOnLoad="1"/>
</workbook>
</file>

<file path=xl/sharedStrings.xml><?xml version="1.0" encoding="utf-8"?>
<sst xmlns="http://schemas.openxmlformats.org/spreadsheetml/2006/main" count="93" uniqueCount="60">
  <si>
    <t>Wohnflächenberechnung nach WoFlV</t>
  </si>
  <si>
    <t>Räume mit Maßen und lichter Höhe · Anrechnung nach § 4 WoFlV (unter 1 m: 0 %, 1 bis 2 m: 50 %, Balkon 25 % bis 50 %) · Summe je Wohnung  ·  Gelb hinterlegte Felder ausfüllen</t>
  </si>
  <si>
    <t>Objekt / Adresse</t>
  </si>
  <si>
    <t>Mehrfamilienhaus Lindenstraße 12</t>
  </si>
  <si>
    <t>Stand</t>
  </si>
  <si>
    <t>Berechnet von</t>
  </si>
  <si>
    <t>Grundlage</t>
  </si>
  <si>
    <t>Ausführungsplanung (lichte Fertigmaße)</t>
  </si>
  <si>
    <t>Wohnung</t>
  </si>
  <si>
    <t>Raum</t>
  </si>
  <si>
    <t>Raumart (bestimmt die Anrechnung)</t>
  </si>
  <si>
    <t>Länge m</t>
  </si>
  <si>
    <t>Breite m</t>
  </si>
  <si>
    <t>Zu- / Abschlag m²</t>
  </si>
  <si>
    <t>Grundfläche m²</t>
  </si>
  <si>
    <t>davon lichte Höhe unter 1 m</t>
  </si>
  <si>
    <t>davon 1 m bis unter 2 m</t>
  </si>
  <si>
    <t>davon ab 2 m</t>
  </si>
  <si>
    <t>Anrechnung Balkon (leer = 25 %)</t>
  </si>
  <si>
    <t>angerechnet in %</t>
  </si>
  <si>
    <t>Wohnfläche m²</t>
  </si>
  <si>
    <t>Bemerkung</t>
  </si>
  <si>
    <t>WE 01</t>
  </si>
  <si>
    <t>Wohnen / Essen</t>
  </si>
  <si>
    <t>Wohnraum (Höhen-Regel)</t>
  </si>
  <si>
    <t>Küche</t>
  </si>
  <si>
    <t>Schlafen</t>
  </si>
  <si>
    <t>Kind</t>
  </si>
  <si>
    <t>Bad</t>
  </si>
  <si>
    <t>Schacht 0,15 m² abgezogen</t>
  </si>
  <si>
    <t>Flur</t>
  </si>
  <si>
    <t>Abstellraum in der Wohnung</t>
  </si>
  <si>
    <t>Terrasse</t>
  </si>
  <si>
    <t>Balkon / Loggia / Terrasse / Dachgarten</t>
  </si>
  <si>
    <t>Kellerraum</t>
  </si>
  <si>
    <t>Zubehör / Treppe (0 %)</t>
  </si>
  <si>
    <t>Zubehörraum (§ 2 Abs. 3 WoFlV)</t>
  </si>
  <si>
    <t>WE 10</t>
  </si>
  <si>
    <t>Wohnen / Essen (Dachschräge)</t>
  </si>
  <si>
    <t>Schlafen (Dachschräge)</t>
  </si>
  <si>
    <t>Küche (Dachschräge)</t>
  </si>
  <si>
    <t>Bad (Dachschräge)</t>
  </si>
  <si>
    <t>Abstellraum Kniestock</t>
  </si>
  <si>
    <t>Dachloggia</t>
  </si>
  <si>
    <t>hochwertig, 50 % vereinbart</t>
  </si>
  <si>
    <t>Treppe zum Spitzboden</t>
  </si>
  <si>
    <t>mehr als 3 Steigungen (§ 3 Abs. 3)</t>
  </si>
  <si>
    <t>Summe aller Räume</t>
  </si>
  <si>
    <t>Wohnfläche je Wohnung (Namen wie in Spalte A eintragen)</t>
  </si>
  <si>
    <t>Räume (Wohnräume)</t>
  </si>
  <si>
    <t>Grundfläche gesamt m²</t>
  </si>
  <si>
    <t>Wohnräume angerechnet m²</t>
  </si>
  <si>
    <t>Balkone / Terrassen angerechnet m²</t>
  </si>
  <si>
    <t>Wintergärten u. Ä. angerechnet m²</t>
  </si>
  <si>
    <t>nicht angerechnet m²</t>
  </si>
  <si>
    <t>Wohnfläche nach WoFlV m²</t>
  </si>
  <si>
    <t>Summe</t>
  </si>
  <si>
    <t>Kontrolle: Wohnfläche aller Räume minus Summe der Wohnungen (≠ 0 → Wohnung in der Liste fehlt)</t>
  </si>
  <si>
    <t>Grundflächen nach den lichten Maßen ab der Vorderkante der Wandbekleidung ermitteln (§ 3 WoFlV); Schornsteine, Pfeiler und Schächte über 0,1 m² Fläche und über 1,5 m Höhe als Abschlag eintragen. Bei Dachschrägen die Teilflächen mit lichter Höhe unter 1 m und von 1 bis unter 2 m eintragen – der Rest zählt voll. Balkone, Loggien, Dachgärten und Terrassen werden in der Regel zu 25 % angerechnet, bei besonderer Lage oder Qualität bis 50 % (Spalte K). Nicht zur Wohnfläche gehören Zubehörräume wie Keller, Waschküche, Heizraum und Garage sowie Treppen mit mehr als drei Steigungen samt Treppenabsatz. Muster ohne Gewähr; im Mietrecht und im Kaufvertrag kann eine andere Berechnung vereinbart sein.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</si>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</sst>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 %"/>
  </numFmts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FFFFFF"/>
      <sz val="9.5"/>
    </font>
    <font>
      <color rgb="FF1F2937"/>
    </font>
    <font>
      <b/>
    </font>
    <font>
      <b/>
      <color rgb="FF162A4D"/>
      <sz val="9.5"/>
    </font>
    <font>
      <b/>
      <color rgb="FF162A4D"/>
      <sz val="11.5"/>
    </font>
    <font>
      <b/>
      <color rgb="FF162A4D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4" fontId="5" fillId="4" borderId="2" xfId="0" applyNumberFormat="1" applyFont="1" applyFill="1" applyBorder="1" applyAlignment="1">
      <alignment horizontal="right"/>
    </xf>
    <xf numFmtId="165" fontId="0" fillId="2" borderId="2" xfId="0" applyNumberForma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4" fontId="6" fillId="4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4" fontId="6" fillId="4" borderId="3" xfId="0" applyNumberFormat="1" applyFont="1" applyFill="1" applyBorder="1" applyAlignment="1">
      <alignment horizontal="right"/>
    </xf>
    <xf numFmtId="0" fontId="8" fillId="0" borderId="4" xfId="0" applyFont="1" applyBorder="1"/>
    <xf numFmtId="1" fontId="5" fillId="4" borderId="2" xfId="0" applyNumberFormat="1" applyFont="1" applyFill="1" applyBorder="1" applyAlignment="1">
      <alignment horizontal="center"/>
    </xf>
    <xf numFmtId="4" fontId="9" fillId="4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vertical="center" wrapText="1"/>
    </xf>
    <xf numFmtId="1" fontId="9" fillId="4" borderId="5" xfId="0" applyNumberFormat="1" applyFont="1" applyFill="1" applyBorder="1" applyAlignment="1">
      <alignment horizontal="center"/>
    </xf>
    <xf numFmtId="4" fontId="9" fillId="4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10" fillId="5" borderId="0" xfId="0" applyFont="1" applyFill="1" applyAlignment="1">
      <alignment vertical="top" wrapText="1"/>
    </xf>
    <xf numFmtId="0" fontId="0" fillId="0" borderId="6" xfId="0" applyBorder="1"/>
  </cellXfs>
  <cellStyles count="1">
    <cellStyle name="Normal" xfId="0" builtinId="0"/>
  </cellStyles>
  <dxfs count="4">
    <dxf>
      <font>
        <b/>
        <color rgb="FFB91C1C"/>
      </font>
      <fill>
        <patternFill patternType="solid">
          <bgColor rgb="FFFEE2E2"/>
        </patternFill>
      </fill>
    </dxf>
    <dxf>
      <font>
        <color rgb="FF9CA3AF"/>
      </font>
      <fill>
        <patternFill patternType="solid">
          <bgColor rgb="FFE5E7EB"/>
        </patternFill>
      </fill>
    </dxf>
    <dxf>
      <font>
        <color rgb="FF9CA3AF"/>
      </font>
    </dxf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12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workbookViewId="0" showGridLines="0">
      <pane ySplit="8" topLeftCell="A9" activePane="bottomLeft" state="frozen"/>
      <selection pane="bottomLeft"/>
    </sheetView>
  </sheetViews>
  <sheetFormatPr defaultRowHeight="18" outlineLevelRow="0" outlineLevelCol="0" x14ac:dyDescent="55" customHeight="1"/>
  <cols>
    <col min="2" max="2" width="26" customWidth="1"/>
    <col min="3" max="3" width="30" customWidth="1"/>
    <col min="4" max="5" width="8" customWidth="1"/>
    <col min="6" max="7" width="10" customWidth="1"/>
    <col min="8" max="12" width="11" customWidth="1"/>
    <col min="13" max="13" width="12" customWidth="1"/>
    <col min="14" max="14" width="22" customWidth="1"/>
  </cols>
  <sheetData>
    <row r="1" ht="3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0" x14ac:dyDescent="0.25">
      <c r="A5" s="4" t="s">
        <v>2</v>
      </c>
      <c r="B5" s="4"/>
      <c r="C5" s="5" t="s">
        <v>3</v>
      </c>
      <c r="D5" s="5"/>
      <c r="E5" s="5"/>
      <c r="F5" s="5"/>
      <c r="H5" s="4" t="s">
        <v>4</v>
      </c>
      <c r="I5" s="6">
        <v>46319</v>
      </c>
      <c r="J5" s="6"/>
    </row>
    <row r="6" spans="1:14" x14ac:dyDescent="0.25">
      <c r="A6" s="4" t="s">
        <v>5</v>
      </c>
      <c r="B6" s="4"/>
      <c r="C6" s="5"/>
      <c r="D6" s="5"/>
      <c r="E6" s="5"/>
      <c r="F6" s="5"/>
      <c r="H6" s="4" t="s">
        <v>6</v>
      </c>
      <c r="I6" s="5" t="s">
        <v>7</v>
      </c>
      <c r="J6" s="5"/>
      <c r="K6" s="5"/>
      <c r="L6" s="5"/>
      <c r="M6" s="5"/>
      <c r="N6" s="5"/>
    </row>
    <row r="8" ht="44" customHeight="1" spans="1:14" x14ac:dyDescent="0.25">
      <c r="A8" s="7" t="s">
        <v>8</v>
      </c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</row>
    <row r="9" spans="1:14" x14ac:dyDescent="0.25">
      <c r="A9" s="5" t="s">
        <v>22</v>
      </c>
      <c r="B9" s="5" t="s">
        <v>23</v>
      </c>
      <c r="C9" s="5" t="s">
        <v>24</v>
      </c>
      <c r="D9" s="8">
        <v>5.2</v>
      </c>
      <c r="E9" s="8">
        <v>4.85</v>
      </c>
      <c r="F9" s="8"/>
      <c r="G9" s="9">
        <f>IF(AND(D9="",F9=""),"",ROUND(N(D9)*N(E9)+N(F9),2))</f>
      </c>
      <c r="H9" s="8"/>
      <c r="I9" s="8"/>
      <c r="J9" s="9">
        <f>IF(G9="","",ROUND(G9-N(H9)-N(I9),2))</f>
      </c>
      <c r="K9" s="10"/>
      <c r="L9" s="11">
        <f>IF(OR(G9="",N(G9)=0),"",M9/G9)</f>
      </c>
      <c r="M9" s="12">
        <f>IF(G9="","",ROUND(IF(OR(C9="",C9="Wohnraum (Höhen-Regel)"),N(J9)+0.5*N(I9),IF(C9="Balkon / Loggia / Terrasse / Dachgarten",G9*IF(K9="",0.25,K9),IF(C9="Wintergarten / Schwimmbad unbeheizt (50 %)",0.5*(G9-N(H9)),0))),2))</f>
      </c>
      <c r="N9" s="5"/>
    </row>
    <row r="10" spans="1:14" x14ac:dyDescent="0.25">
      <c r="A10" s="5" t="s">
        <v>22</v>
      </c>
      <c r="B10" s="5" t="s">
        <v>25</v>
      </c>
      <c r="C10" s="5" t="s">
        <v>24</v>
      </c>
      <c r="D10" s="8">
        <v>3.1</v>
      </c>
      <c r="E10" s="8">
        <v>2.9</v>
      </c>
      <c r="F10" s="8"/>
      <c r="G10" s="9">
        <f>IF(AND(D10="",F10=""),"",ROUND(N(D10)*N(E10)+N(F10),2))</f>
      </c>
      <c r="H10" s="8"/>
      <c r="I10" s="8"/>
      <c r="J10" s="9">
        <f>IF(G10="","",ROUND(G10-N(H10)-N(I10),2))</f>
      </c>
      <c r="K10" s="10"/>
      <c r="L10" s="11">
        <f>IF(OR(G10="",N(G10)=0),"",M10/G10)</f>
      </c>
      <c r="M10" s="12">
        <f>IF(G10="","",ROUND(IF(OR(C10="",C10="Wohnraum (Höhen-Regel)"),N(J10)+0.5*N(I10),IF(C10="Balkon / Loggia / Terrasse / Dachgarten",G10*IF(K10="",0.25,K10),IF(C10="Wintergarten / Schwimmbad unbeheizt (50 %)",0.5*(G10-N(H10)),0))),2))</f>
      </c>
      <c r="N10" s="5"/>
    </row>
    <row r="11" spans="1:14" x14ac:dyDescent="0.25">
      <c r="A11" s="5" t="s">
        <v>22</v>
      </c>
      <c r="B11" s="5" t="s">
        <v>26</v>
      </c>
      <c r="C11" s="5" t="s">
        <v>24</v>
      </c>
      <c r="D11" s="8">
        <v>4.1</v>
      </c>
      <c r="E11" s="8">
        <v>3.6</v>
      </c>
      <c r="F11" s="8"/>
      <c r="G11" s="9">
        <f>IF(AND(D11="",F11=""),"",ROUND(N(D11)*N(E11)+N(F11),2))</f>
      </c>
      <c r="H11" s="8"/>
      <c r="I11" s="8"/>
      <c r="J11" s="9">
        <f>IF(G11="","",ROUND(G11-N(H11)-N(I11),2))</f>
      </c>
      <c r="K11" s="10"/>
      <c r="L11" s="11">
        <f>IF(OR(G11="",N(G11)=0),"",M11/G11)</f>
      </c>
      <c r="M11" s="12">
        <f>IF(G11="","",ROUND(IF(OR(C11="",C11="Wohnraum (Höhen-Regel)"),N(J11)+0.5*N(I11),IF(C11="Balkon / Loggia / Terrasse / Dachgarten",G11*IF(K11="",0.25,K11),IF(C11="Wintergarten / Schwimmbad unbeheizt (50 %)",0.5*(G11-N(H11)),0))),2))</f>
      </c>
      <c r="N11" s="5"/>
    </row>
    <row r="12" spans="1:14" x14ac:dyDescent="0.25">
      <c r="A12" s="5" t="s">
        <v>22</v>
      </c>
      <c r="B12" s="5" t="s">
        <v>27</v>
      </c>
      <c r="C12" s="5" t="s">
        <v>24</v>
      </c>
      <c r="D12" s="8">
        <v>3.6</v>
      </c>
      <c r="E12" s="8">
        <v>3.2</v>
      </c>
      <c r="F12" s="8"/>
      <c r="G12" s="9">
        <f>IF(AND(D12="",F12=""),"",ROUND(N(D12)*N(E12)+N(F12),2))</f>
      </c>
      <c r="H12" s="8"/>
      <c r="I12" s="8"/>
      <c r="J12" s="9">
        <f>IF(G12="","",ROUND(G12-N(H12)-N(I12),2))</f>
      </c>
      <c r="K12" s="10"/>
      <c r="L12" s="11">
        <f>IF(OR(G12="",N(G12)=0),"",M12/G12)</f>
      </c>
      <c r="M12" s="12">
        <f>IF(G12="","",ROUND(IF(OR(C12="",C12="Wohnraum (Höhen-Regel)"),N(J12)+0.5*N(I12),IF(C12="Balkon / Loggia / Terrasse / Dachgarten",G12*IF(K12="",0.25,K12),IF(C12="Wintergarten / Schwimmbad unbeheizt (50 %)",0.5*(G12-N(H12)),0))),2))</f>
      </c>
      <c r="N12" s="5"/>
    </row>
    <row r="13" spans="1:14" x14ac:dyDescent="0.25">
      <c r="A13" s="5" t="s">
        <v>22</v>
      </c>
      <c r="B13" s="5" t="s">
        <v>28</v>
      </c>
      <c r="C13" s="5" t="s">
        <v>24</v>
      </c>
      <c r="D13" s="8">
        <v>2.6</v>
      </c>
      <c r="E13" s="8">
        <v>2.2</v>
      </c>
      <c r="F13" s="8">
        <v>-0.15</v>
      </c>
      <c r="G13" s="9">
        <f>IF(AND(D13="",F13=""),"",ROUND(N(D13)*N(E13)+N(F13),2))</f>
      </c>
      <c r="H13" s="8"/>
      <c r="I13" s="8"/>
      <c r="J13" s="9">
        <f>IF(G13="","",ROUND(G13-N(H13)-N(I13),2))</f>
      </c>
      <c r="K13" s="10"/>
      <c r="L13" s="11">
        <f>IF(OR(G13="",N(G13)=0),"",M13/G13)</f>
      </c>
      <c r="M13" s="12">
        <f>IF(G13="","",ROUND(IF(OR(C13="",C13="Wohnraum (Höhen-Regel)"),N(J13)+0.5*N(I13),IF(C13="Balkon / Loggia / Terrasse / Dachgarten",G13*IF(K13="",0.25,K13),IF(C13="Wintergarten / Schwimmbad unbeheizt (50 %)",0.5*(G13-N(H13)),0))),2))</f>
      </c>
      <c r="N13" s="5" t="s">
        <v>29</v>
      </c>
    </row>
    <row r="14" spans="1:14" x14ac:dyDescent="0.25">
      <c r="A14" s="5" t="s">
        <v>22</v>
      </c>
      <c r="B14" s="5" t="s">
        <v>30</v>
      </c>
      <c r="C14" s="5" t="s">
        <v>24</v>
      </c>
      <c r="D14" s="8">
        <v>5.4</v>
      </c>
      <c r="E14" s="8">
        <v>1.4</v>
      </c>
      <c r="F14" s="8"/>
      <c r="G14" s="9">
        <f>IF(AND(D14="",F14=""),"",ROUND(N(D14)*N(E14)+N(F14),2))</f>
      </c>
      <c r="H14" s="8"/>
      <c r="I14" s="8"/>
      <c r="J14" s="9">
        <f>IF(G14="","",ROUND(G14-N(H14)-N(I14),2))</f>
      </c>
      <c r="K14" s="10"/>
      <c r="L14" s="11">
        <f>IF(OR(G14="",N(G14)=0),"",M14/G14)</f>
      </c>
      <c r="M14" s="12">
        <f>IF(G14="","",ROUND(IF(OR(C14="",C14="Wohnraum (Höhen-Regel)"),N(J14)+0.5*N(I14),IF(C14="Balkon / Loggia / Terrasse / Dachgarten",G14*IF(K14="",0.25,K14),IF(C14="Wintergarten / Schwimmbad unbeheizt (50 %)",0.5*(G14-N(H14)),0))),2))</f>
      </c>
      <c r="N14" s="5"/>
    </row>
    <row r="15" spans="1:14" x14ac:dyDescent="0.25">
      <c r="A15" s="5" t="s">
        <v>22</v>
      </c>
      <c r="B15" s="5" t="s">
        <v>31</v>
      </c>
      <c r="C15" s="5" t="s">
        <v>24</v>
      </c>
      <c r="D15" s="8">
        <v>1.4</v>
      </c>
      <c r="E15" s="8">
        <v>1.2</v>
      </c>
      <c r="F15" s="8"/>
      <c r="G15" s="9">
        <f>IF(AND(D15="",F15=""),"",ROUND(N(D15)*N(E15)+N(F15),2))</f>
      </c>
      <c r="H15" s="8"/>
      <c r="I15" s="8"/>
      <c r="J15" s="9">
        <f>IF(G15="","",ROUND(G15-N(H15)-N(I15),2))</f>
      </c>
      <c r="K15" s="10"/>
      <c r="L15" s="11">
        <f>IF(OR(G15="",N(G15)=0),"",M15/G15)</f>
      </c>
      <c r="M15" s="12">
        <f>IF(G15="","",ROUND(IF(OR(C15="",C15="Wohnraum (Höhen-Regel)"),N(J15)+0.5*N(I15),IF(C15="Balkon / Loggia / Terrasse / Dachgarten",G15*IF(K15="",0.25,K15),IF(C15="Wintergarten / Schwimmbad unbeheizt (50 %)",0.5*(G15-N(H15)),0))),2))</f>
      </c>
      <c r="N15" s="5"/>
    </row>
    <row r="16" spans="1:14" x14ac:dyDescent="0.25">
      <c r="A16" s="5" t="s">
        <v>22</v>
      </c>
      <c r="B16" s="5" t="s">
        <v>32</v>
      </c>
      <c r="C16" s="5" t="s">
        <v>33</v>
      </c>
      <c r="D16" s="8">
        <v>4.8</v>
      </c>
      <c r="E16" s="8">
        <v>3</v>
      </c>
      <c r="F16" s="8"/>
      <c r="G16" s="9">
        <f>IF(AND(D16="",F16=""),"",ROUND(N(D16)*N(E16)+N(F16),2))</f>
      </c>
      <c r="H16" s="8"/>
      <c r="I16" s="8"/>
      <c r="J16" s="9">
        <f>IF(G16="","",ROUND(G16-N(H16)-N(I16),2))</f>
      </c>
      <c r="K16" s="10">
        <v>0.25</v>
      </c>
      <c r="L16" s="11">
        <f>IF(OR(G16="",N(G16)=0),"",M16/G16)</f>
      </c>
      <c r="M16" s="12">
        <f>IF(G16="","",ROUND(IF(OR(C16="",C16="Wohnraum (Höhen-Regel)"),N(J16)+0.5*N(I16),IF(C16="Balkon / Loggia / Terrasse / Dachgarten",G16*IF(K16="",0.25,K16),IF(C16="Wintergarten / Schwimmbad unbeheizt (50 %)",0.5*(G16-N(H16)),0))),2))</f>
      </c>
      <c r="N16" s="5"/>
    </row>
    <row r="17" spans="1:14" x14ac:dyDescent="0.25">
      <c r="A17" s="5" t="s">
        <v>22</v>
      </c>
      <c r="B17" s="5" t="s">
        <v>34</v>
      </c>
      <c r="C17" s="5" t="s">
        <v>35</v>
      </c>
      <c r="D17" s="8">
        <v>3</v>
      </c>
      <c r="E17" s="8">
        <v>2.5</v>
      </c>
      <c r="F17" s="8"/>
      <c r="G17" s="9">
        <f>IF(AND(D17="",F17=""),"",ROUND(N(D17)*N(E17)+N(F17),2))</f>
      </c>
      <c r="H17" s="8"/>
      <c r="I17" s="8"/>
      <c r="J17" s="9">
        <f>IF(G17="","",ROUND(G17-N(H17)-N(I17),2))</f>
      </c>
      <c r="K17" s="10"/>
      <c r="L17" s="11">
        <f>IF(OR(G17="",N(G17)=0),"",M17/G17)</f>
      </c>
      <c r="M17" s="12">
        <f>IF(G17="","",ROUND(IF(OR(C17="",C17="Wohnraum (Höhen-Regel)"),N(J17)+0.5*N(I17),IF(C17="Balkon / Loggia / Terrasse / Dachgarten",G17*IF(K17="",0.25,K17),IF(C17="Wintergarten / Schwimmbad unbeheizt (50 %)",0.5*(G17-N(H17)),0))),2))</f>
      </c>
      <c r="N17" s="5" t="s">
        <v>36</v>
      </c>
    </row>
    <row r="18" spans="1:14" x14ac:dyDescent="0.25">
      <c r="A18" s="5" t="s">
        <v>37</v>
      </c>
      <c r="B18" s="5" t="s">
        <v>38</v>
      </c>
      <c r="C18" s="5" t="s">
        <v>24</v>
      </c>
      <c r="D18" s="8">
        <v>6.1</v>
      </c>
      <c r="E18" s="8">
        <v>4.8</v>
      </c>
      <c r="F18" s="8"/>
      <c r="G18" s="9">
        <f>IF(AND(D18="",F18=""),"",ROUND(N(D18)*N(E18)+N(F18),2))</f>
      </c>
      <c r="H18" s="8">
        <v>0</v>
      </c>
      <c r="I18" s="8">
        <v>6.2</v>
      </c>
      <c r="J18" s="9">
        <f>IF(G18="","",ROUND(G18-N(H18)-N(I18),2))</f>
      </c>
      <c r="K18" s="10"/>
      <c r="L18" s="11">
        <f>IF(OR(G18="",N(G18)=0),"",M18/G18)</f>
      </c>
      <c r="M18" s="12">
        <f>IF(G18="","",ROUND(IF(OR(C18="",C18="Wohnraum (Höhen-Regel)"),N(J18)+0.5*N(I18),IF(C18="Balkon / Loggia / Terrasse / Dachgarten",G18*IF(K18="",0.25,K18),IF(C18="Wintergarten / Schwimmbad unbeheizt (50 %)",0.5*(G18-N(H18)),0))),2))</f>
      </c>
      <c r="N18" s="5"/>
    </row>
    <row r="19" spans="1:14" x14ac:dyDescent="0.25">
      <c r="A19" s="5" t="s">
        <v>37</v>
      </c>
      <c r="B19" s="5" t="s">
        <v>39</v>
      </c>
      <c r="C19" s="5" t="s">
        <v>24</v>
      </c>
      <c r="D19" s="8">
        <v>4.4</v>
      </c>
      <c r="E19" s="8">
        <v>3.8</v>
      </c>
      <c r="F19" s="8"/>
      <c r="G19" s="9">
        <f>IF(AND(D19="",F19=""),"",ROUND(N(D19)*N(E19)+N(F19),2))</f>
      </c>
      <c r="H19" s="8">
        <v>1.9</v>
      </c>
      <c r="I19" s="8">
        <v>4.6</v>
      </c>
      <c r="J19" s="9">
        <f>IF(G19="","",ROUND(G19-N(H19)-N(I19),2))</f>
      </c>
      <c r="K19" s="10"/>
      <c r="L19" s="11">
        <f>IF(OR(G19="",N(G19)=0),"",M19/G19)</f>
      </c>
      <c r="M19" s="12">
        <f>IF(G19="","",ROUND(IF(OR(C19="",C19="Wohnraum (Höhen-Regel)"),N(J19)+0.5*N(I19),IF(C19="Balkon / Loggia / Terrasse / Dachgarten",G19*IF(K19="",0.25,K19),IF(C19="Wintergarten / Schwimmbad unbeheizt (50 %)",0.5*(G19-N(H19)),0))),2))</f>
      </c>
      <c r="N19" s="5"/>
    </row>
    <row r="20" spans="1:14" x14ac:dyDescent="0.25">
      <c r="A20" s="5" t="s">
        <v>37</v>
      </c>
      <c r="B20" s="5" t="s">
        <v>40</v>
      </c>
      <c r="C20" s="5" t="s">
        <v>24</v>
      </c>
      <c r="D20" s="8">
        <v>3</v>
      </c>
      <c r="E20" s="8">
        <v>2.7</v>
      </c>
      <c r="F20" s="8"/>
      <c r="G20" s="9">
        <f>IF(AND(D20="",F20=""),"",ROUND(N(D20)*N(E20)+N(F20),2))</f>
      </c>
      <c r="H20" s="8">
        <v>0</v>
      </c>
      <c r="I20" s="8">
        <v>1.8</v>
      </c>
      <c r="J20" s="9">
        <f>IF(G20="","",ROUND(G20-N(H20)-N(I20),2))</f>
      </c>
      <c r="K20" s="10"/>
      <c r="L20" s="11">
        <f>IF(OR(G20="",N(G20)=0),"",M20/G20)</f>
      </c>
      <c r="M20" s="12">
        <f>IF(G20="","",ROUND(IF(OR(C20="",C20="Wohnraum (Höhen-Regel)"),N(J20)+0.5*N(I20),IF(C20="Balkon / Loggia / Terrasse / Dachgarten",G20*IF(K20="",0.25,K20),IF(C20="Wintergarten / Schwimmbad unbeheizt (50 %)",0.5*(G20-N(H20)),0))),2))</f>
      </c>
      <c r="N20" s="5"/>
    </row>
    <row r="21" spans="1:14" x14ac:dyDescent="0.25">
      <c r="A21" s="5" t="s">
        <v>37</v>
      </c>
      <c r="B21" s="5" t="s">
        <v>41</v>
      </c>
      <c r="C21" s="5" t="s">
        <v>24</v>
      </c>
      <c r="D21" s="8">
        <v>3</v>
      </c>
      <c r="E21" s="8">
        <v>2.4</v>
      </c>
      <c r="F21" s="8"/>
      <c r="G21" s="9">
        <f>IF(AND(D21="",F21=""),"",ROUND(N(D21)*N(E21)+N(F21),2))</f>
      </c>
      <c r="H21" s="8">
        <v>0</v>
      </c>
      <c r="I21" s="8">
        <v>2.1</v>
      </c>
      <c r="J21" s="9">
        <f>IF(G21="","",ROUND(G21-N(H21)-N(I21),2))</f>
      </c>
      <c r="K21" s="10"/>
      <c r="L21" s="11">
        <f>IF(OR(G21="",N(G21)=0),"",M21/G21)</f>
      </c>
      <c r="M21" s="12">
        <f>IF(G21="","",ROUND(IF(OR(C21="",C21="Wohnraum (Höhen-Regel)"),N(J21)+0.5*N(I21),IF(C21="Balkon / Loggia / Terrasse / Dachgarten",G21*IF(K21="",0.25,K21),IF(C21="Wintergarten / Schwimmbad unbeheizt (50 %)",0.5*(G21-N(H21)),0))),2))</f>
      </c>
      <c r="N21" s="5"/>
    </row>
    <row r="22" spans="1:14" x14ac:dyDescent="0.25">
      <c r="A22" s="5" t="s">
        <v>37</v>
      </c>
      <c r="B22" s="5" t="s">
        <v>30</v>
      </c>
      <c r="C22" s="5" t="s">
        <v>24</v>
      </c>
      <c r="D22" s="8">
        <v>4.2</v>
      </c>
      <c r="E22" s="8">
        <v>1.3</v>
      </c>
      <c r="F22" s="8"/>
      <c r="G22" s="9">
        <f>IF(AND(D22="",F22=""),"",ROUND(N(D22)*N(E22)+N(F22),2))</f>
      </c>
      <c r="H22" s="8"/>
      <c r="I22" s="8"/>
      <c r="J22" s="9">
        <f>IF(G22="","",ROUND(G22-N(H22)-N(I22),2))</f>
      </c>
      <c r="K22" s="10"/>
      <c r="L22" s="11">
        <f>IF(OR(G22="",N(G22)=0),"",M22/G22)</f>
      </c>
      <c r="M22" s="12">
        <f>IF(G22="","",ROUND(IF(OR(C22="",C22="Wohnraum (Höhen-Regel)"),N(J22)+0.5*N(I22),IF(C22="Balkon / Loggia / Terrasse / Dachgarten",G22*IF(K22="",0.25,K22),IF(C22="Wintergarten / Schwimmbad unbeheizt (50 %)",0.5*(G22-N(H22)),0))),2))</f>
      </c>
      <c r="N22" s="5"/>
    </row>
    <row r="23" spans="1:14" x14ac:dyDescent="0.25">
      <c r="A23" s="5" t="s">
        <v>37</v>
      </c>
      <c r="B23" s="5" t="s">
        <v>42</v>
      </c>
      <c r="C23" s="5" t="s">
        <v>24</v>
      </c>
      <c r="D23" s="8">
        <v>3</v>
      </c>
      <c r="E23" s="8">
        <v>1.5</v>
      </c>
      <c r="F23" s="8"/>
      <c r="G23" s="9">
        <f>IF(AND(D23="",F23=""),"",ROUND(N(D23)*N(E23)+N(F23),2))</f>
      </c>
      <c r="H23" s="8">
        <v>2.2</v>
      </c>
      <c r="I23" s="8">
        <v>2.3</v>
      </c>
      <c r="J23" s="9">
        <f>IF(G23="","",ROUND(G23-N(H23)-N(I23),2))</f>
      </c>
      <c r="K23" s="10"/>
      <c r="L23" s="11">
        <f>IF(OR(G23="",N(G23)=0),"",M23/G23)</f>
      </c>
      <c r="M23" s="12">
        <f>IF(G23="","",ROUND(IF(OR(C23="",C23="Wohnraum (Höhen-Regel)"),N(J23)+0.5*N(I23),IF(C23="Balkon / Loggia / Terrasse / Dachgarten",G23*IF(K23="",0.25,K23),IF(C23="Wintergarten / Schwimmbad unbeheizt (50 %)",0.5*(G23-N(H23)),0))),2))</f>
      </c>
      <c r="N23" s="5"/>
    </row>
    <row r="24" spans="1:14" x14ac:dyDescent="0.25">
      <c r="A24" s="5" t="s">
        <v>37</v>
      </c>
      <c r="B24" s="5" t="s">
        <v>43</v>
      </c>
      <c r="C24" s="5" t="s">
        <v>33</v>
      </c>
      <c r="D24" s="8">
        <v>3.4</v>
      </c>
      <c r="E24" s="8">
        <v>2</v>
      </c>
      <c r="F24" s="8"/>
      <c r="G24" s="9">
        <f>IF(AND(D24="",F24=""),"",ROUND(N(D24)*N(E24)+N(F24),2))</f>
      </c>
      <c r="H24" s="8"/>
      <c r="I24" s="8"/>
      <c r="J24" s="9">
        <f>IF(G24="","",ROUND(G24-N(H24)-N(I24),2))</f>
      </c>
      <c r="K24" s="10">
        <v>0.5</v>
      </c>
      <c r="L24" s="11">
        <f>IF(OR(G24="",N(G24)=0),"",M24/G24)</f>
      </c>
      <c r="M24" s="12">
        <f>IF(G24="","",ROUND(IF(OR(C24="",C24="Wohnraum (Höhen-Regel)"),N(J24)+0.5*N(I24),IF(C24="Balkon / Loggia / Terrasse / Dachgarten",G24*IF(K24="",0.25,K24),IF(C24="Wintergarten / Schwimmbad unbeheizt (50 %)",0.5*(G24-N(H24)),0))),2))</f>
      </c>
      <c r="N24" s="5" t="s">
        <v>44</v>
      </c>
    </row>
    <row r="25" spans="1:14" x14ac:dyDescent="0.25">
      <c r="A25" s="5" t="s">
        <v>37</v>
      </c>
      <c r="B25" s="5" t="s">
        <v>45</v>
      </c>
      <c r="C25" s="5" t="s">
        <v>35</v>
      </c>
      <c r="D25" s="8">
        <v>2.8</v>
      </c>
      <c r="E25" s="8">
        <v>1</v>
      </c>
      <c r="F25" s="8"/>
      <c r="G25" s="9">
        <f>IF(AND(D25="",F25=""),"",ROUND(N(D25)*N(E25)+N(F25),2))</f>
      </c>
      <c r="H25" s="8"/>
      <c r="I25" s="8"/>
      <c r="J25" s="9">
        <f>IF(G25="","",ROUND(G25-N(H25)-N(I25),2))</f>
      </c>
      <c r="K25" s="10"/>
      <c r="L25" s="11">
        <f>IF(OR(G25="",N(G25)=0),"",M25/G25)</f>
      </c>
      <c r="M25" s="12">
        <f>IF(G25="","",ROUND(IF(OR(C25="",C25="Wohnraum (Höhen-Regel)"),N(J25)+0.5*N(I25),IF(C25="Balkon / Loggia / Terrasse / Dachgarten",G25*IF(K25="",0.25,K25),IF(C25="Wintergarten / Schwimmbad unbeheizt (50 %)",0.5*(G25-N(H25)),0))),2))</f>
      </c>
      <c r="N25" s="5" t="s">
        <v>46</v>
      </c>
    </row>
    <row r="26" spans="1:14" x14ac:dyDescent="0.25">
      <c r="A26" s="5"/>
      <c r="B26" s="5"/>
      <c r="C26" s="5"/>
      <c r="D26" s="8"/>
      <c r="E26" s="8"/>
      <c r="F26" s="8"/>
      <c r="G26" s="9">
        <f>IF(AND(D26="",F26=""),"",ROUND(N(D26)*N(E26)+N(F26),2))</f>
      </c>
      <c r="H26" s="8"/>
      <c r="I26" s="8"/>
      <c r="J26" s="9">
        <f>IF(G26="","",ROUND(G26-N(H26)-N(I26),2))</f>
      </c>
      <c r="K26" s="10"/>
      <c r="L26" s="11">
        <f>IF(OR(G26="",N(G26)=0),"",M26/G26)</f>
      </c>
      <c r="M26" s="12">
        <f>IF(G26="","",ROUND(IF(OR(C26="",C26="Wohnraum (Höhen-Regel)"),N(J26)+0.5*N(I26),IF(C26="Balkon / Loggia / Terrasse / Dachgarten",G26*IF(K26="",0.25,K26),IF(C26="Wintergarten / Schwimmbad unbeheizt (50 %)",0.5*(G26-N(H26)),0))),2))</f>
      </c>
      <c r="N26" s="5"/>
    </row>
    <row r="27" spans="1:14" x14ac:dyDescent="0.25">
      <c r="A27" s="5"/>
      <c r="B27" s="5"/>
      <c r="C27" s="5"/>
      <c r="D27" s="8"/>
      <c r="E27" s="8"/>
      <c r="F27" s="8"/>
      <c r="G27" s="9">
        <f>IF(AND(D27="",F27=""),"",ROUND(N(D27)*N(E27)+N(F27),2))</f>
      </c>
      <c r="H27" s="8"/>
      <c r="I27" s="8"/>
      <c r="J27" s="9">
        <f>IF(G27="","",ROUND(G27-N(H27)-N(I27),2))</f>
      </c>
      <c r="K27" s="10"/>
      <c r="L27" s="11">
        <f>IF(OR(G27="",N(G27)=0),"",M27/G27)</f>
      </c>
      <c r="M27" s="12">
        <f>IF(G27="","",ROUND(IF(OR(C27="",C27="Wohnraum (Höhen-Regel)"),N(J27)+0.5*N(I27),IF(C27="Balkon / Loggia / Terrasse / Dachgarten",G27*IF(K27="",0.25,K27),IF(C27="Wintergarten / Schwimmbad unbeheizt (50 %)",0.5*(G27-N(H27)),0))),2))</f>
      </c>
      <c r="N27" s="5"/>
    </row>
    <row r="28" spans="1:14" x14ac:dyDescent="0.25">
      <c r="A28" s="5"/>
      <c r="B28" s="5"/>
      <c r="C28" s="5"/>
      <c r="D28" s="8"/>
      <c r="E28" s="8"/>
      <c r="F28" s="8"/>
      <c r="G28" s="9">
        <f>IF(AND(D28="",F28=""),"",ROUND(N(D28)*N(E28)+N(F28),2))</f>
      </c>
      <c r="H28" s="8"/>
      <c r="I28" s="8"/>
      <c r="J28" s="9">
        <f>IF(G28="","",ROUND(G28-N(H28)-N(I28),2))</f>
      </c>
      <c r="K28" s="10"/>
      <c r="L28" s="11">
        <f>IF(OR(G28="",N(G28)=0),"",M28/G28)</f>
      </c>
      <c r="M28" s="12">
        <f>IF(G28="","",ROUND(IF(OR(C28="",C28="Wohnraum (Höhen-Regel)"),N(J28)+0.5*N(I28),IF(C28="Balkon / Loggia / Terrasse / Dachgarten",G28*IF(K28="",0.25,K28),IF(C28="Wintergarten / Schwimmbad unbeheizt (50 %)",0.5*(G28-N(H28)),0))),2))</f>
      </c>
      <c r="N28" s="5"/>
    </row>
    <row r="29" spans="1:14" x14ac:dyDescent="0.25">
      <c r="A29" s="5"/>
      <c r="B29" s="5"/>
      <c r="C29" s="5"/>
      <c r="D29" s="8"/>
      <c r="E29" s="8"/>
      <c r="F29" s="8"/>
      <c r="G29" s="9">
        <f>IF(AND(D29="",F29=""),"",ROUND(N(D29)*N(E29)+N(F29),2))</f>
      </c>
      <c r="H29" s="8"/>
      <c r="I29" s="8"/>
      <c r="J29" s="9">
        <f>IF(G29="","",ROUND(G29-N(H29)-N(I29),2))</f>
      </c>
      <c r="K29" s="10"/>
      <c r="L29" s="11">
        <f>IF(OR(G29="",N(G29)=0),"",M29/G29)</f>
      </c>
      <c r="M29" s="12">
        <f>IF(G29="","",ROUND(IF(OR(C29="",C29="Wohnraum (Höhen-Regel)"),N(J29)+0.5*N(I29),IF(C29="Balkon / Loggia / Terrasse / Dachgarten",G29*IF(K29="",0.25,K29),IF(C29="Wintergarten / Schwimmbad unbeheizt (50 %)",0.5*(G29-N(H29)),0))),2))</f>
      </c>
      <c r="N29" s="5"/>
    </row>
    <row r="30" spans="1:14" x14ac:dyDescent="0.25">
      <c r="A30" s="5"/>
      <c r="B30" s="5"/>
      <c r="C30" s="5"/>
      <c r="D30" s="8"/>
      <c r="E30" s="8"/>
      <c r="F30" s="8"/>
      <c r="G30" s="9">
        <f>IF(AND(D30="",F30=""),"",ROUND(N(D30)*N(E30)+N(F30),2))</f>
      </c>
      <c r="H30" s="8"/>
      <c r="I30" s="8"/>
      <c r="J30" s="9">
        <f>IF(G30="","",ROUND(G30-N(H30)-N(I30),2))</f>
      </c>
      <c r="K30" s="10"/>
      <c r="L30" s="11">
        <f>IF(OR(G30="",N(G30)=0),"",M30/G30)</f>
      </c>
      <c r="M30" s="12">
        <f>IF(G30="","",ROUND(IF(OR(C30="",C30="Wohnraum (Höhen-Regel)"),N(J30)+0.5*N(I30),IF(C30="Balkon / Loggia / Terrasse / Dachgarten",G30*IF(K30="",0.25,K30),IF(C30="Wintergarten / Schwimmbad unbeheizt (50 %)",0.5*(G30-N(H30)),0))),2))</f>
      </c>
      <c r="N30" s="5"/>
    </row>
    <row r="31" spans="1:14" x14ac:dyDescent="0.25">
      <c r="A31" s="5"/>
      <c r="B31" s="5"/>
      <c r="C31" s="5"/>
      <c r="D31" s="8"/>
      <c r="E31" s="8"/>
      <c r="F31" s="8"/>
      <c r="G31" s="9">
        <f>IF(AND(D31="",F31=""),"",ROUND(N(D31)*N(E31)+N(F31),2))</f>
      </c>
      <c r="H31" s="8"/>
      <c r="I31" s="8"/>
      <c r="J31" s="9">
        <f>IF(G31="","",ROUND(G31-N(H31)-N(I31),2))</f>
      </c>
      <c r="K31" s="10"/>
      <c r="L31" s="11">
        <f>IF(OR(G31="",N(G31)=0),"",M31/G31)</f>
      </c>
      <c r="M31" s="12">
        <f>IF(G31="","",ROUND(IF(OR(C31="",C31="Wohnraum (Höhen-Regel)"),N(J31)+0.5*N(I31),IF(C31="Balkon / Loggia / Terrasse / Dachgarten",G31*IF(K31="",0.25,K31),IF(C31="Wintergarten / Schwimmbad unbeheizt (50 %)",0.5*(G31-N(H31)),0))),2))</f>
      </c>
      <c r="N31" s="5"/>
    </row>
    <row r="32" spans="1:14" x14ac:dyDescent="0.25">
      <c r="A32" s="5"/>
      <c r="B32" s="5"/>
      <c r="C32" s="5"/>
      <c r="D32" s="8"/>
      <c r="E32" s="8"/>
      <c r="F32" s="8"/>
      <c r="G32" s="9">
        <f>IF(AND(D32="",F32=""),"",ROUND(N(D32)*N(E32)+N(F32),2))</f>
      </c>
      <c r="H32" s="8"/>
      <c r="I32" s="8"/>
      <c r="J32" s="9">
        <f>IF(G32="","",ROUND(G32-N(H32)-N(I32),2))</f>
      </c>
      <c r="K32" s="10"/>
      <c r="L32" s="11">
        <f>IF(OR(G32="",N(G32)=0),"",M32/G32)</f>
      </c>
      <c r="M32" s="12">
        <f>IF(G32="","",ROUND(IF(OR(C32="",C32="Wohnraum (Höhen-Regel)"),N(J32)+0.5*N(I32),IF(C32="Balkon / Loggia / Terrasse / Dachgarten",G32*IF(K32="",0.25,K32),IF(C32="Wintergarten / Schwimmbad unbeheizt (50 %)",0.5*(G32-N(H32)),0))),2))</f>
      </c>
      <c r="N32" s="5"/>
    </row>
    <row r="33" spans="1:14" x14ac:dyDescent="0.25">
      <c r="A33" s="5"/>
      <c r="B33" s="5"/>
      <c r="C33" s="5"/>
      <c r="D33" s="8"/>
      <c r="E33" s="8"/>
      <c r="F33" s="8"/>
      <c r="G33" s="9">
        <f>IF(AND(D33="",F33=""),"",ROUND(N(D33)*N(E33)+N(F33),2))</f>
      </c>
      <c r="H33" s="8"/>
      <c r="I33" s="8"/>
      <c r="J33" s="9">
        <f>IF(G33="","",ROUND(G33-N(H33)-N(I33),2))</f>
      </c>
      <c r="K33" s="10"/>
      <c r="L33" s="11">
        <f>IF(OR(G33="",N(G33)=0),"",M33/G33)</f>
      </c>
      <c r="M33" s="12">
        <f>IF(G33="","",ROUND(IF(OR(C33="",C33="Wohnraum (Höhen-Regel)"),N(J33)+0.5*N(I33),IF(C33="Balkon / Loggia / Terrasse / Dachgarten",G33*IF(K33="",0.25,K33),IF(C33="Wintergarten / Schwimmbad unbeheizt (50 %)",0.5*(G33-N(H33)),0))),2))</f>
      </c>
      <c r="N33" s="5"/>
    </row>
    <row r="34" spans="1:14" x14ac:dyDescent="0.25">
      <c r="A34" s="5"/>
      <c r="B34" s="5"/>
      <c r="C34" s="5"/>
      <c r="D34" s="8"/>
      <c r="E34" s="8"/>
      <c r="F34" s="8"/>
      <c r="G34" s="9">
        <f>IF(AND(D34="",F34=""),"",ROUND(N(D34)*N(E34)+N(F34),2))</f>
      </c>
      <c r="H34" s="8"/>
      <c r="I34" s="8"/>
      <c r="J34" s="9">
        <f>IF(G34="","",ROUND(G34-N(H34)-N(I34),2))</f>
      </c>
      <c r="K34" s="10"/>
      <c r="L34" s="11">
        <f>IF(OR(G34="",N(G34)=0),"",M34/G34)</f>
      </c>
      <c r="M34" s="12">
        <f>IF(G34="","",ROUND(IF(OR(C34="",C34="Wohnraum (Höhen-Regel)"),N(J34)+0.5*N(I34),IF(C34="Balkon / Loggia / Terrasse / Dachgarten",G34*IF(K34="",0.25,K34),IF(C34="Wintergarten / Schwimmbad unbeheizt (50 %)",0.5*(G34-N(H34)),0))),2))</f>
      </c>
      <c r="N34" s="5"/>
    </row>
    <row r="35" spans="1:14" x14ac:dyDescent="0.25">
      <c r="A35" s="5"/>
      <c r="B35" s="5"/>
      <c r="C35" s="5"/>
      <c r="D35" s="8"/>
      <c r="E35" s="8"/>
      <c r="F35" s="8"/>
      <c r="G35" s="9">
        <f>IF(AND(D35="",F35=""),"",ROUND(N(D35)*N(E35)+N(F35),2))</f>
      </c>
      <c r="H35" s="8"/>
      <c r="I35" s="8"/>
      <c r="J35" s="9">
        <f>IF(G35="","",ROUND(G35-N(H35)-N(I35),2))</f>
      </c>
      <c r="K35" s="10"/>
      <c r="L35" s="11">
        <f>IF(OR(G35="",N(G35)=0),"",M35/G35)</f>
      </c>
      <c r="M35" s="12">
        <f>IF(G35="","",ROUND(IF(OR(C35="",C35="Wohnraum (Höhen-Regel)"),N(J35)+0.5*N(I35),IF(C35="Balkon / Loggia / Terrasse / Dachgarten",G35*IF(K35="",0.25,K35),IF(C35="Wintergarten / Schwimmbad unbeheizt (50 %)",0.5*(G35-N(H35)),0))),2))</f>
      </c>
      <c r="N35" s="5"/>
    </row>
    <row r="36" spans="1:14" x14ac:dyDescent="0.25">
      <c r="A36" s="5"/>
      <c r="B36" s="5"/>
      <c r="C36" s="5"/>
      <c r="D36" s="8"/>
      <c r="E36" s="8"/>
      <c r="F36" s="8"/>
      <c r="G36" s="9">
        <f>IF(AND(D36="",F36=""),"",ROUND(N(D36)*N(E36)+N(F36),2))</f>
      </c>
      <c r="H36" s="8"/>
      <c r="I36" s="8"/>
      <c r="J36" s="9">
        <f>IF(G36="","",ROUND(G36-N(H36)-N(I36),2))</f>
      </c>
      <c r="K36" s="10"/>
      <c r="L36" s="11">
        <f>IF(OR(G36="",N(G36)=0),"",M36/G36)</f>
      </c>
      <c r="M36" s="12">
        <f>IF(G36="","",ROUND(IF(OR(C36="",C36="Wohnraum (Höhen-Regel)"),N(J36)+0.5*N(I36),IF(C36="Balkon / Loggia / Terrasse / Dachgarten",G36*IF(K36="",0.25,K36),IF(C36="Wintergarten / Schwimmbad unbeheizt (50 %)",0.5*(G36-N(H36)),0))),2))</f>
      </c>
      <c r="N36" s="5"/>
    </row>
    <row r="37" spans="1:14" x14ac:dyDescent="0.25">
      <c r="A37" s="5"/>
      <c r="B37" s="5"/>
      <c r="C37" s="5"/>
      <c r="D37" s="8"/>
      <c r="E37" s="8"/>
      <c r="F37" s="8"/>
      <c r="G37" s="9">
        <f>IF(AND(D37="",F37=""),"",ROUND(N(D37)*N(E37)+N(F37),2))</f>
      </c>
      <c r="H37" s="8"/>
      <c r="I37" s="8"/>
      <c r="J37" s="9">
        <f>IF(G37="","",ROUND(G37-N(H37)-N(I37),2))</f>
      </c>
      <c r="K37" s="10"/>
      <c r="L37" s="11">
        <f>IF(OR(G37="",N(G37)=0),"",M37/G37)</f>
      </c>
      <c r="M37" s="12">
        <f>IF(G37="","",ROUND(IF(OR(C37="",C37="Wohnraum (Höhen-Regel)"),N(J37)+0.5*N(I37),IF(C37="Balkon / Loggia / Terrasse / Dachgarten",G37*IF(K37="",0.25,K37),IF(C37="Wintergarten / Schwimmbad unbeheizt (50 %)",0.5*(G37-N(H37)),0))),2))</f>
      </c>
      <c r="N37" s="5"/>
    </row>
    <row r="38" spans="1:14" x14ac:dyDescent="0.25">
      <c r="A38" s="5"/>
      <c r="B38" s="5"/>
      <c r="C38" s="5"/>
      <c r="D38" s="8"/>
      <c r="E38" s="8"/>
      <c r="F38" s="8"/>
      <c r="G38" s="9">
        <f>IF(AND(D38="",F38=""),"",ROUND(N(D38)*N(E38)+N(F38),2))</f>
      </c>
      <c r="H38" s="8"/>
      <c r="I38" s="8"/>
      <c r="J38" s="9">
        <f>IF(G38="","",ROUND(G38-N(H38)-N(I38),2))</f>
      </c>
      <c r="K38" s="10"/>
      <c r="L38" s="11">
        <f>IF(OR(G38="",N(G38)=0),"",M38/G38)</f>
      </c>
      <c r="M38" s="12">
        <f>IF(G38="","",ROUND(IF(OR(C38="",C38="Wohnraum (Höhen-Regel)"),N(J38)+0.5*N(I38),IF(C38="Balkon / Loggia / Terrasse / Dachgarten",G38*IF(K38="",0.25,K38),IF(C38="Wintergarten / Schwimmbad unbeheizt (50 %)",0.5*(G38-N(H38)),0))),2))</f>
      </c>
      <c r="N38" s="5"/>
    </row>
    <row r="39" spans="1:14" x14ac:dyDescent="0.25">
      <c r="A39" s="5"/>
      <c r="B39" s="5"/>
      <c r="C39" s="5"/>
      <c r="D39" s="8"/>
      <c r="E39" s="8"/>
      <c r="F39" s="8"/>
      <c r="G39" s="9">
        <f>IF(AND(D39="",F39=""),"",ROUND(N(D39)*N(E39)+N(F39),2))</f>
      </c>
      <c r="H39" s="8"/>
      <c r="I39" s="8"/>
      <c r="J39" s="9">
        <f>IF(G39="","",ROUND(G39-N(H39)-N(I39),2))</f>
      </c>
      <c r="K39" s="10"/>
      <c r="L39" s="11">
        <f>IF(OR(G39="",N(G39)=0),"",M39/G39)</f>
      </c>
      <c r="M39" s="12">
        <f>IF(G39="","",ROUND(IF(OR(C39="",C39="Wohnraum (Höhen-Regel)"),N(J39)+0.5*N(I39),IF(C39="Balkon / Loggia / Terrasse / Dachgarten",G39*IF(K39="",0.25,K39),IF(C39="Wintergarten / Schwimmbad unbeheizt (50 %)",0.5*(G39-N(H39)),0))),2))</f>
      </c>
      <c r="N39" s="5"/>
    </row>
    <row r="40" spans="1:14" x14ac:dyDescent="0.25">
      <c r="A40" s="5"/>
      <c r="B40" s="5"/>
      <c r="C40" s="5"/>
      <c r="D40" s="8"/>
      <c r="E40" s="8"/>
      <c r="F40" s="8"/>
      <c r="G40" s="9">
        <f>IF(AND(D40="",F40=""),"",ROUND(N(D40)*N(E40)+N(F40),2))</f>
      </c>
      <c r="H40" s="8"/>
      <c r="I40" s="8"/>
      <c r="J40" s="9">
        <f>IF(G40="","",ROUND(G40-N(H40)-N(I40),2))</f>
      </c>
      <c r="K40" s="10"/>
      <c r="L40" s="11">
        <f>IF(OR(G40="",N(G40)=0),"",M40/G40)</f>
      </c>
      <c r="M40" s="12">
        <f>IF(G40="","",ROUND(IF(OR(C40="",C40="Wohnraum (Höhen-Regel)"),N(J40)+0.5*N(I40),IF(C40="Balkon / Loggia / Terrasse / Dachgarten",G40*IF(K40="",0.25,K40),IF(C40="Wintergarten / Schwimmbad unbeheizt (50 %)",0.5*(G40-N(H40)),0))),2))</f>
      </c>
      <c r="N40" s="5"/>
    </row>
    <row r="41" spans="1:14" x14ac:dyDescent="0.25">
      <c r="A41" s="5"/>
      <c r="B41" s="5"/>
      <c r="C41" s="5"/>
      <c r="D41" s="8"/>
      <c r="E41" s="8"/>
      <c r="F41" s="8"/>
      <c r="G41" s="9">
        <f>IF(AND(D41="",F41=""),"",ROUND(N(D41)*N(E41)+N(F41),2))</f>
      </c>
      <c r="H41" s="8"/>
      <c r="I41" s="8"/>
      <c r="J41" s="9">
        <f>IF(G41="","",ROUND(G41-N(H41)-N(I41),2))</f>
      </c>
      <c r="K41" s="10"/>
      <c r="L41" s="11">
        <f>IF(OR(G41="",N(G41)=0),"",M41/G41)</f>
      </c>
      <c r="M41" s="12">
        <f>IF(G41="","",ROUND(IF(OR(C41="",C41="Wohnraum (Höhen-Regel)"),N(J41)+0.5*N(I41),IF(C41="Balkon / Loggia / Terrasse / Dachgarten",G41*IF(K41="",0.25,K41),IF(C41="Wintergarten / Schwimmbad unbeheizt (50 %)",0.5*(G41-N(H41)),0))),2))</f>
      </c>
      <c r="N41" s="5"/>
    </row>
    <row r="42" spans="1:14" x14ac:dyDescent="0.25">
      <c r="A42" s="5"/>
      <c r="B42" s="5"/>
      <c r="C42" s="5"/>
      <c r="D42" s="8"/>
      <c r="E42" s="8"/>
      <c r="F42" s="8"/>
      <c r="G42" s="9">
        <f>IF(AND(D42="",F42=""),"",ROUND(N(D42)*N(E42)+N(F42),2))</f>
      </c>
      <c r="H42" s="8"/>
      <c r="I42" s="8"/>
      <c r="J42" s="9">
        <f>IF(G42="","",ROUND(G42-N(H42)-N(I42),2))</f>
      </c>
      <c r="K42" s="10"/>
      <c r="L42" s="11">
        <f>IF(OR(G42="",N(G42)=0),"",M42/G42)</f>
      </c>
      <c r="M42" s="12">
        <f>IF(G42="","",ROUND(IF(OR(C42="",C42="Wohnraum (Höhen-Regel)"),N(J42)+0.5*N(I42),IF(C42="Balkon / Loggia / Terrasse / Dachgarten",G42*IF(K42="",0.25,K42),IF(C42="Wintergarten / Schwimmbad unbeheizt (50 %)",0.5*(G42-N(H42)),0))),2))</f>
      </c>
      <c r="N42" s="5"/>
    </row>
    <row r="43" spans="1:14" x14ac:dyDescent="0.25">
      <c r="A43" s="5"/>
      <c r="B43" s="5"/>
      <c r="C43" s="5"/>
      <c r="D43" s="8"/>
      <c r="E43" s="8"/>
      <c r="F43" s="8"/>
      <c r="G43" s="9">
        <f>IF(AND(D43="",F43=""),"",ROUND(N(D43)*N(E43)+N(F43),2))</f>
      </c>
      <c r="H43" s="8"/>
      <c r="I43" s="8"/>
      <c r="J43" s="9">
        <f>IF(G43="","",ROUND(G43-N(H43)-N(I43),2))</f>
      </c>
      <c r="K43" s="10"/>
      <c r="L43" s="11">
        <f>IF(OR(G43="",N(G43)=0),"",M43/G43)</f>
      </c>
      <c r="M43" s="12">
        <f>IF(G43="","",ROUND(IF(OR(C43="",C43="Wohnraum (Höhen-Regel)"),N(J43)+0.5*N(I43),IF(C43="Balkon / Loggia / Terrasse / Dachgarten",G43*IF(K43="",0.25,K43),IF(C43="Wintergarten / Schwimmbad unbeheizt (50 %)",0.5*(G43-N(H43)),0))),2))</f>
      </c>
      <c r="N43" s="5"/>
    </row>
    <row r="44" spans="1:14" x14ac:dyDescent="0.25">
      <c r="A44" s="5"/>
      <c r="B44" s="5"/>
      <c r="C44" s="5"/>
      <c r="D44" s="8"/>
      <c r="E44" s="8"/>
      <c r="F44" s="8"/>
      <c r="G44" s="9">
        <f>IF(AND(D44="",F44=""),"",ROUND(N(D44)*N(E44)+N(F44),2))</f>
      </c>
      <c r="H44" s="8"/>
      <c r="I44" s="8"/>
      <c r="J44" s="9">
        <f>IF(G44="","",ROUND(G44-N(H44)-N(I44),2))</f>
      </c>
      <c r="K44" s="10"/>
      <c r="L44" s="11">
        <f>IF(OR(G44="",N(G44)=0),"",M44/G44)</f>
      </c>
      <c r="M44" s="12">
        <f>IF(G44="","",ROUND(IF(OR(C44="",C44="Wohnraum (Höhen-Regel)"),N(J44)+0.5*N(I44),IF(C44="Balkon / Loggia / Terrasse / Dachgarten",G44*IF(K44="",0.25,K44),IF(C44="Wintergarten / Schwimmbad unbeheizt (50 %)",0.5*(G44-N(H44)),0))),2))</f>
      </c>
      <c r="N44" s="5"/>
    </row>
    <row r="45" spans="1:14" x14ac:dyDescent="0.25">
      <c r="A45" s="5"/>
      <c r="B45" s="5"/>
      <c r="C45" s="5"/>
      <c r="D45" s="8"/>
      <c r="E45" s="8"/>
      <c r="F45" s="8"/>
      <c r="G45" s="9">
        <f>IF(AND(D45="",F45=""),"",ROUND(N(D45)*N(E45)+N(F45),2))</f>
      </c>
      <c r="H45" s="8"/>
      <c r="I45" s="8"/>
      <c r="J45" s="9">
        <f>IF(G45="","",ROUND(G45-N(H45)-N(I45),2))</f>
      </c>
      <c r="K45" s="10"/>
      <c r="L45" s="11">
        <f>IF(OR(G45="",N(G45)=0),"",M45/G45)</f>
      </c>
      <c r="M45" s="12">
        <f>IF(G45="","",ROUND(IF(OR(C45="",C45="Wohnraum (Höhen-Regel)"),N(J45)+0.5*N(I45),IF(C45="Balkon / Loggia / Terrasse / Dachgarten",G45*IF(K45="",0.25,K45),IF(C45="Wintergarten / Schwimmbad unbeheizt (50 %)",0.5*(G45-N(H45)),0))),2))</f>
      </c>
      <c r="N45" s="5"/>
    </row>
    <row r="46" spans="1:14" x14ac:dyDescent="0.25">
      <c r="A46" s="5"/>
      <c r="B46" s="5"/>
      <c r="C46" s="5"/>
      <c r="D46" s="8"/>
      <c r="E46" s="8"/>
      <c r="F46" s="8"/>
      <c r="G46" s="9">
        <f>IF(AND(D46="",F46=""),"",ROUND(N(D46)*N(E46)+N(F46),2))</f>
      </c>
      <c r="H46" s="8"/>
      <c r="I46" s="8"/>
      <c r="J46" s="9">
        <f>IF(G46="","",ROUND(G46-N(H46)-N(I46),2))</f>
      </c>
      <c r="K46" s="10"/>
      <c r="L46" s="11">
        <f>IF(OR(G46="",N(G46)=0),"",M46/G46)</f>
      </c>
      <c r="M46" s="12">
        <f>IF(G46="","",ROUND(IF(OR(C46="",C46="Wohnraum (Höhen-Regel)"),N(J46)+0.5*N(I46),IF(C46="Balkon / Loggia / Terrasse / Dachgarten",G46*IF(K46="",0.25,K46),IF(C46="Wintergarten / Schwimmbad unbeheizt (50 %)",0.5*(G46-N(H46)),0))),2))</f>
      </c>
      <c r="N46" s="5"/>
    </row>
    <row r="47" spans="1:14" x14ac:dyDescent="0.25">
      <c r="A47" s="5"/>
      <c r="B47" s="5"/>
      <c r="C47" s="5"/>
      <c r="D47" s="8"/>
      <c r="E47" s="8"/>
      <c r="F47" s="8"/>
      <c r="G47" s="9">
        <f>IF(AND(D47="",F47=""),"",ROUND(N(D47)*N(E47)+N(F47),2))</f>
      </c>
      <c r="H47" s="8"/>
      <c r="I47" s="8"/>
      <c r="J47" s="9">
        <f>IF(G47="","",ROUND(G47-N(H47)-N(I47),2))</f>
      </c>
      <c r="K47" s="10"/>
      <c r="L47" s="11">
        <f>IF(OR(G47="",N(G47)=0),"",M47/G47)</f>
      </c>
      <c r="M47" s="12">
        <f>IF(G47="","",ROUND(IF(OR(C47="",C47="Wohnraum (Höhen-Regel)"),N(J47)+0.5*N(I47),IF(C47="Balkon / Loggia / Terrasse / Dachgarten",G47*IF(K47="",0.25,K47),IF(C47="Wintergarten / Schwimmbad unbeheizt (50 %)",0.5*(G47-N(H47)),0))),2))</f>
      </c>
      <c r="N47" s="5"/>
    </row>
    <row r="48" spans="1:14" x14ac:dyDescent="0.25">
      <c r="A48" s="5"/>
      <c r="B48" s="5"/>
      <c r="C48" s="5"/>
      <c r="D48" s="8"/>
      <c r="E48" s="8"/>
      <c r="F48" s="8"/>
      <c r="G48" s="9">
        <f>IF(AND(D48="",F48=""),"",ROUND(N(D48)*N(E48)+N(F48),2))</f>
      </c>
      <c r="H48" s="8"/>
      <c r="I48" s="8"/>
      <c r="J48" s="9">
        <f>IF(G48="","",ROUND(G48-N(H48)-N(I48),2))</f>
      </c>
      <c r="K48" s="10"/>
      <c r="L48" s="11">
        <f>IF(OR(G48="",N(G48)=0),"",M48/G48)</f>
      </c>
      <c r="M48" s="12">
        <f>IF(G48="","",ROUND(IF(OR(C48="",C48="Wohnraum (Höhen-Regel)"),N(J48)+0.5*N(I48),IF(C48="Balkon / Loggia / Terrasse / Dachgarten",G48*IF(K48="",0.25,K48),IF(C48="Wintergarten / Schwimmbad unbeheizt (50 %)",0.5*(G48-N(H48)),0))),2))</f>
      </c>
      <c r="N48" s="5"/>
    </row>
    <row r="49" spans="1:13" x14ac:dyDescent="0.25">
      <c r="A49" s="13" t="s">
        <v>47</v>
      </c>
      <c r="B49" s="13"/>
      <c r="C49" s="13"/>
      <c r="D49" s="13"/>
      <c r="E49" s="13"/>
      <c r="F49" s="13"/>
      <c r="G49" s="14">
        <f>SUM(G9:G48)</f>
      </c>
      <c r="H49" s="14">
        <f>SUM(H9:H48)</f>
      </c>
      <c r="I49" s="14">
        <f>SUM(I9:I48)</f>
      </c>
      <c r="J49" s="14">
        <f>SUM(J9:J48)</f>
      </c>
      <c r="M49" s="14">
        <f>SUM(M9:M48)</f>
      </c>
    </row>
    <row r="51" spans="1:14" x14ac:dyDescent="0.25">
      <c r="A51" s="15" t="s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ht="32" customHeight="1" spans="1:13" x14ac:dyDescent="0.25">
      <c r="A52" s="7" t="s">
        <v>8</v>
      </c>
      <c r="B52" s="7" t="s">
        <v>49</v>
      </c>
      <c r="C52" s="7" t="s">
        <v>50</v>
      </c>
      <c r="D52" s="7" t="s">
        <v>51</v>
      </c>
      <c r="E52" s="7" t="s">
        <v>52</v>
      </c>
      <c r="F52" s="7"/>
      <c r="G52" s="7"/>
      <c r="H52" s="7" t="s">
        <v>53</v>
      </c>
      <c r="I52" s="7"/>
      <c r="J52" s="7" t="s">
        <v>54</v>
      </c>
      <c r="K52" s="7"/>
      <c r="L52" s="7" t="s">
        <v>55</v>
      </c>
      <c r="M52" s="7"/>
    </row>
    <row r="53" spans="1:13" x14ac:dyDescent="0.25">
      <c r="A53" s="5" t="s">
        <v>22</v>
      </c>
      <c r="B53" s="16">
        <f>IF($A53="","",COUNTIFS($A$9:$A$48,$A53,$C$9:$C$48,"Wohnraum (Höhen-Regel)"))</f>
      </c>
      <c r="C53" s="9">
        <f>IF($A53="","",SUMIF($A$9:$A$48,$A53,$G$9:$G$48))</f>
      </c>
      <c r="D53" s="9">
        <f>IF($A53="","",SUMIFS($M$9:$M$48,$A$9:$A$48,$A53,$C$9:$C$48,"Wohnraum (Höhen-Regel)"))</f>
      </c>
      <c r="E53" s="9">
        <f>IF($A53="","",SUMIFS($M$9:$M$48,$A$9:$A$48,$A53,$C$9:$C$48,"Balkon / Loggia / Terrasse / Dachgarten"))</f>
      </c>
      <c r="F53" s="9"/>
      <c r="G53" s="9"/>
      <c r="H53" s="9">
        <f>IF($A53="","",SUMIFS($M$9:$M$48,$A$9:$A$48,$A53,$C$9:$C$48,"Wintergarten / Schwimmbad unbeheizt (50 %)"))</f>
      </c>
      <c r="I53" s="9"/>
      <c r="J53" s="9">
        <f>IF($A53="","",C53-L53)</f>
      </c>
      <c r="K53" s="9"/>
      <c r="L53" s="17">
        <f>IF($A53="","",SUMIF($A$9:$A$48,$A53,$M$9:$M$48))</f>
      </c>
      <c r="M53" s="17"/>
    </row>
    <row r="54" spans="1:13" x14ac:dyDescent="0.25">
      <c r="A54" s="5" t="s">
        <v>37</v>
      </c>
      <c r="B54" s="16">
        <f>IF($A54="","",COUNTIFS($A$9:$A$48,$A54,$C$9:$C$48,"Wohnraum (Höhen-Regel)"))</f>
      </c>
      <c r="C54" s="9">
        <f>IF($A54="","",SUMIF($A$9:$A$48,$A54,$G$9:$G$48))</f>
      </c>
      <c r="D54" s="9">
        <f>IF($A54="","",SUMIFS($M$9:$M$48,$A$9:$A$48,$A54,$C$9:$C$48,"Wohnraum (Höhen-Regel)"))</f>
      </c>
      <c r="E54" s="9">
        <f>IF($A54="","",SUMIFS($M$9:$M$48,$A$9:$A$48,$A54,$C$9:$C$48,"Balkon / Loggia / Terrasse / Dachgarten"))</f>
      </c>
      <c r="F54" s="9"/>
      <c r="G54" s="9"/>
      <c r="H54" s="9">
        <f>IF($A54="","",SUMIFS($M$9:$M$48,$A$9:$A$48,$A54,$C$9:$C$48,"Wintergarten / Schwimmbad unbeheizt (50 %)"))</f>
      </c>
      <c r="I54" s="9"/>
      <c r="J54" s="9">
        <f>IF($A54="","",C54-L54)</f>
      </c>
      <c r="K54" s="9"/>
      <c r="L54" s="17">
        <f>IF($A54="","",SUMIF($A$9:$A$48,$A54,$M$9:$M$48))</f>
      </c>
      <c r="M54" s="17"/>
    </row>
    <row r="55" spans="1:13" x14ac:dyDescent="0.25">
      <c r="A55" s="5"/>
      <c r="B55" s="16">
        <f>IF($A55="","",COUNTIFS($A$9:$A$48,$A55,$C$9:$C$48,"Wohnraum (Höhen-Regel)"))</f>
      </c>
      <c r="C55" s="9">
        <f>IF($A55="","",SUMIF($A$9:$A$48,$A55,$G$9:$G$48))</f>
      </c>
      <c r="D55" s="9">
        <f>IF($A55="","",SUMIFS($M$9:$M$48,$A$9:$A$48,$A55,$C$9:$C$48,"Wohnraum (Höhen-Regel)"))</f>
      </c>
      <c r="E55" s="9">
        <f>IF($A55="","",SUMIFS($M$9:$M$48,$A$9:$A$48,$A55,$C$9:$C$48,"Balkon / Loggia / Terrasse / Dachgarten"))</f>
      </c>
      <c r="F55" s="9"/>
      <c r="G55" s="9"/>
      <c r="H55" s="9">
        <f>IF($A55="","",SUMIFS($M$9:$M$48,$A$9:$A$48,$A55,$C$9:$C$48,"Wintergarten / Schwimmbad unbeheizt (50 %)"))</f>
      </c>
      <c r="I55" s="9"/>
      <c r="J55" s="9">
        <f>IF($A55="","",C55-L55)</f>
      </c>
      <c r="K55" s="9"/>
      <c r="L55" s="17">
        <f>IF($A55="","",SUMIF($A$9:$A$48,$A55,$M$9:$M$48))</f>
      </c>
      <c r="M55" s="17"/>
    </row>
    <row r="56" spans="1:13" x14ac:dyDescent="0.25">
      <c r="A56" s="5"/>
      <c r="B56" s="16">
        <f>IF($A56="","",COUNTIFS($A$9:$A$48,$A56,$C$9:$C$48,"Wohnraum (Höhen-Regel)"))</f>
      </c>
      <c r="C56" s="9">
        <f>IF($A56="","",SUMIF($A$9:$A$48,$A56,$G$9:$G$48))</f>
      </c>
      <c r="D56" s="9">
        <f>IF($A56="","",SUMIFS($M$9:$M$48,$A$9:$A$48,$A56,$C$9:$C$48,"Wohnraum (Höhen-Regel)"))</f>
      </c>
      <c r="E56" s="9">
        <f>IF($A56="","",SUMIFS($M$9:$M$48,$A$9:$A$48,$A56,$C$9:$C$48,"Balkon / Loggia / Terrasse / Dachgarten"))</f>
      </c>
      <c r="F56" s="9"/>
      <c r="G56" s="9"/>
      <c r="H56" s="9">
        <f>IF($A56="","",SUMIFS($M$9:$M$48,$A$9:$A$48,$A56,$C$9:$C$48,"Wintergarten / Schwimmbad unbeheizt (50 %)"))</f>
      </c>
      <c r="I56" s="9"/>
      <c r="J56" s="9">
        <f>IF($A56="","",C56-L56)</f>
      </c>
      <c r="K56" s="9"/>
      <c r="L56" s="17">
        <f>IF($A56="","",SUMIF($A$9:$A$48,$A56,$M$9:$M$48))</f>
      </c>
      <c r="M56" s="17"/>
    </row>
    <row r="57" spans="1:13" x14ac:dyDescent="0.25">
      <c r="A57" s="5"/>
      <c r="B57" s="16">
        <f>IF($A57="","",COUNTIFS($A$9:$A$48,$A57,$C$9:$C$48,"Wohnraum (Höhen-Regel)"))</f>
      </c>
      <c r="C57" s="9">
        <f>IF($A57="","",SUMIF($A$9:$A$48,$A57,$G$9:$G$48))</f>
      </c>
      <c r="D57" s="9">
        <f>IF($A57="","",SUMIFS($M$9:$M$48,$A$9:$A$48,$A57,$C$9:$C$48,"Wohnraum (Höhen-Regel)"))</f>
      </c>
      <c r="E57" s="9">
        <f>IF($A57="","",SUMIFS($M$9:$M$48,$A$9:$A$48,$A57,$C$9:$C$48,"Balkon / Loggia / Terrasse / Dachgarten"))</f>
      </c>
      <c r="F57" s="9"/>
      <c r="G57" s="9"/>
      <c r="H57" s="9">
        <f>IF($A57="","",SUMIFS($M$9:$M$48,$A$9:$A$48,$A57,$C$9:$C$48,"Wintergarten / Schwimmbad unbeheizt (50 %)"))</f>
      </c>
      <c r="I57" s="9"/>
      <c r="J57" s="9">
        <f>IF($A57="","",C57-L57)</f>
      </c>
      <c r="K57" s="9"/>
      <c r="L57" s="17">
        <f>IF($A57="","",SUMIF($A$9:$A$48,$A57,$M$9:$M$48))</f>
      </c>
      <c r="M57" s="17"/>
    </row>
    <row r="58" spans="1:13" x14ac:dyDescent="0.25">
      <c r="A58" s="5"/>
      <c r="B58" s="16">
        <f>IF($A58="","",COUNTIFS($A$9:$A$48,$A58,$C$9:$C$48,"Wohnraum (Höhen-Regel)"))</f>
      </c>
      <c r="C58" s="9">
        <f>IF($A58="","",SUMIF($A$9:$A$48,$A58,$G$9:$G$48))</f>
      </c>
      <c r="D58" s="9">
        <f>IF($A58="","",SUMIFS($M$9:$M$48,$A$9:$A$48,$A58,$C$9:$C$48,"Wohnraum (Höhen-Regel)"))</f>
      </c>
      <c r="E58" s="9">
        <f>IF($A58="","",SUMIFS($M$9:$M$48,$A$9:$A$48,$A58,$C$9:$C$48,"Balkon / Loggia / Terrasse / Dachgarten"))</f>
      </c>
      <c r="F58" s="9"/>
      <c r="G58" s="9"/>
      <c r="H58" s="9">
        <f>IF($A58="","",SUMIFS($M$9:$M$48,$A$9:$A$48,$A58,$C$9:$C$48,"Wintergarten / Schwimmbad unbeheizt (50 %)"))</f>
      </c>
      <c r="I58" s="9"/>
      <c r="J58" s="9">
        <f>IF($A58="","",C58-L58)</f>
      </c>
      <c r="K58" s="9"/>
      <c r="L58" s="17">
        <f>IF($A58="","",SUMIF($A$9:$A$48,$A58,$M$9:$M$48))</f>
      </c>
      <c r="M58" s="17"/>
    </row>
    <row r="59" spans="1:13" x14ac:dyDescent="0.25">
      <c r="A59" s="5"/>
      <c r="B59" s="16">
        <f>IF($A59="","",COUNTIFS($A$9:$A$48,$A59,$C$9:$C$48,"Wohnraum (Höhen-Regel)"))</f>
      </c>
      <c r="C59" s="9">
        <f>IF($A59="","",SUMIF($A$9:$A$48,$A59,$G$9:$G$48))</f>
      </c>
      <c r="D59" s="9">
        <f>IF($A59="","",SUMIFS($M$9:$M$48,$A$9:$A$48,$A59,$C$9:$C$48,"Wohnraum (Höhen-Regel)"))</f>
      </c>
      <c r="E59" s="9">
        <f>IF($A59="","",SUMIFS($M$9:$M$48,$A$9:$A$48,$A59,$C$9:$C$48,"Balkon / Loggia / Terrasse / Dachgarten"))</f>
      </c>
      <c r="F59" s="9"/>
      <c r="G59" s="9"/>
      <c r="H59" s="9">
        <f>IF($A59="","",SUMIFS($M$9:$M$48,$A$9:$A$48,$A59,$C$9:$C$48,"Wintergarten / Schwimmbad unbeheizt (50 %)"))</f>
      </c>
      <c r="I59" s="9"/>
      <c r="J59" s="9">
        <f>IF($A59="","",C59-L59)</f>
      </c>
      <c r="K59" s="9"/>
      <c r="L59" s="17">
        <f>IF($A59="","",SUMIF($A$9:$A$48,$A59,$M$9:$M$48))</f>
      </c>
      <c r="M59" s="17"/>
    </row>
    <row r="60" spans="1:13" x14ac:dyDescent="0.25">
      <c r="A60" s="5"/>
      <c r="B60" s="16">
        <f>IF($A60="","",COUNTIFS($A$9:$A$48,$A60,$C$9:$C$48,"Wohnraum (Höhen-Regel)"))</f>
      </c>
      <c r="C60" s="9">
        <f>IF($A60="","",SUMIF($A$9:$A$48,$A60,$G$9:$G$48))</f>
      </c>
      <c r="D60" s="9">
        <f>IF($A60="","",SUMIFS($M$9:$M$48,$A$9:$A$48,$A60,$C$9:$C$48,"Wohnraum (Höhen-Regel)"))</f>
      </c>
      <c r="E60" s="9">
        <f>IF($A60="","",SUMIFS($M$9:$M$48,$A$9:$A$48,$A60,$C$9:$C$48,"Balkon / Loggia / Terrasse / Dachgarten"))</f>
      </c>
      <c r="F60" s="9"/>
      <c r="G60" s="9"/>
      <c r="H60" s="9">
        <f>IF($A60="","",SUMIFS($M$9:$M$48,$A$9:$A$48,$A60,$C$9:$C$48,"Wintergarten / Schwimmbad unbeheizt (50 %)"))</f>
      </c>
      <c r="I60" s="9"/>
      <c r="J60" s="9">
        <f>IF($A60="","",C60-L60)</f>
      </c>
      <c r="K60" s="9"/>
      <c r="L60" s="17">
        <f>IF($A60="","",SUMIF($A$9:$A$48,$A60,$M$9:$M$48))</f>
      </c>
      <c r="M60" s="17"/>
    </row>
    <row r="61" spans="1:13" x14ac:dyDescent="0.25">
      <c r="A61" s="5"/>
      <c r="B61" s="16">
        <f>IF($A61="","",COUNTIFS($A$9:$A$48,$A61,$C$9:$C$48,"Wohnraum (Höhen-Regel)"))</f>
      </c>
      <c r="C61" s="9">
        <f>IF($A61="","",SUMIF($A$9:$A$48,$A61,$G$9:$G$48))</f>
      </c>
      <c r="D61" s="9">
        <f>IF($A61="","",SUMIFS($M$9:$M$48,$A$9:$A$48,$A61,$C$9:$C$48,"Wohnraum (Höhen-Regel)"))</f>
      </c>
      <c r="E61" s="9">
        <f>IF($A61="","",SUMIFS($M$9:$M$48,$A$9:$A$48,$A61,$C$9:$C$48,"Balkon / Loggia / Terrasse / Dachgarten"))</f>
      </c>
      <c r="F61" s="9"/>
      <c r="G61" s="9"/>
      <c r="H61" s="9">
        <f>IF($A61="","",SUMIFS($M$9:$M$48,$A$9:$A$48,$A61,$C$9:$C$48,"Wintergarten / Schwimmbad unbeheizt (50 %)"))</f>
      </c>
      <c r="I61" s="9"/>
      <c r="J61" s="9">
        <f>IF($A61="","",C61-L61)</f>
      </c>
      <c r="K61" s="9"/>
      <c r="L61" s="17">
        <f>IF($A61="","",SUMIF($A$9:$A$48,$A61,$M$9:$M$48))</f>
      </c>
      <c r="M61" s="17"/>
    </row>
    <row r="62" spans="1:13" x14ac:dyDescent="0.25">
      <c r="A62" s="5"/>
      <c r="B62" s="16">
        <f>IF($A62="","",COUNTIFS($A$9:$A$48,$A62,$C$9:$C$48,"Wohnraum (Höhen-Regel)"))</f>
      </c>
      <c r="C62" s="9">
        <f>IF($A62="","",SUMIF($A$9:$A$48,$A62,$G$9:$G$48))</f>
      </c>
      <c r="D62" s="9">
        <f>IF($A62="","",SUMIFS($M$9:$M$48,$A$9:$A$48,$A62,$C$9:$C$48,"Wohnraum (Höhen-Regel)"))</f>
      </c>
      <c r="E62" s="9">
        <f>IF($A62="","",SUMIFS($M$9:$M$48,$A$9:$A$48,$A62,$C$9:$C$48,"Balkon / Loggia / Terrasse / Dachgarten"))</f>
      </c>
      <c r="F62" s="9"/>
      <c r="G62" s="9"/>
      <c r="H62" s="9">
        <f>IF($A62="","",SUMIFS($M$9:$M$48,$A$9:$A$48,$A62,$C$9:$C$48,"Wintergarten / Schwimmbad unbeheizt (50 %)"))</f>
      </c>
      <c r="I62" s="9"/>
      <c r="J62" s="9">
        <f>IF($A62="","",C62-L62)</f>
      </c>
      <c r="K62" s="9"/>
      <c r="L62" s="17">
        <f>IF($A62="","",SUMIF($A$9:$A$48,$A62,$M$9:$M$48))</f>
      </c>
      <c r="M62" s="17"/>
    </row>
    <row r="63" spans="1:13" x14ac:dyDescent="0.25">
      <c r="A63" s="5"/>
      <c r="B63" s="16">
        <f>IF($A63="","",COUNTIFS($A$9:$A$48,$A63,$C$9:$C$48,"Wohnraum (Höhen-Regel)"))</f>
      </c>
      <c r="C63" s="9">
        <f>IF($A63="","",SUMIF($A$9:$A$48,$A63,$G$9:$G$48))</f>
      </c>
      <c r="D63" s="9">
        <f>IF($A63="","",SUMIFS($M$9:$M$48,$A$9:$A$48,$A63,$C$9:$C$48,"Wohnraum (Höhen-Regel)"))</f>
      </c>
      <c r="E63" s="9">
        <f>IF($A63="","",SUMIFS($M$9:$M$48,$A$9:$A$48,$A63,$C$9:$C$48,"Balkon / Loggia / Terrasse / Dachgarten"))</f>
      </c>
      <c r="F63" s="9"/>
      <c r="G63" s="9"/>
      <c r="H63" s="9">
        <f>IF($A63="","",SUMIFS($M$9:$M$48,$A$9:$A$48,$A63,$C$9:$C$48,"Wintergarten / Schwimmbad unbeheizt (50 %)"))</f>
      </c>
      <c r="I63" s="9"/>
      <c r="J63" s="9">
        <f>IF($A63="","",C63-L63)</f>
      </c>
      <c r="K63" s="9"/>
      <c r="L63" s="17">
        <f>IF($A63="","",SUMIF($A$9:$A$48,$A63,$M$9:$M$48))</f>
      </c>
      <c r="M63" s="17"/>
    </row>
    <row r="64" spans="1:13" x14ac:dyDescent="0.25">
      <c r="A64" s="5"/>
      <c r="B64" s="16">
        <f>IF($A64="","",COUNTIFS($A$9:$A$48,$A64,$C$9:$C$48,"Wohnraum (Höhen-Regel)"))</f>
      </c>
      <c r="C64" s="9">
        <f>IF($A64="","",SUMIF($A$9:$A$48,$A64,$G$9:$G$48))</f>
      </c>
      <c r="D64" s="9">
        <f>IF($A64="","",SUMIFS($M$9:$M$48,$A$9:$A$48,$A64,$C$9:$C$48,"Wohnraum (Höhen-Regel)"))</f>
      </c>
      <c r="E64" s="9">
        <f>IF($A64="","",SUMIFS($M$9:$M$48,$A$9:$A$48,$A64,$C$9:$C$48,"Balkon / Loggia / Terrasse / Dachgarten"))</f>
      </c>
      <c r="F64" s="9"/>
      <c r="G64" s="9"/>
      <c r="H64" s="9">
        <f>IF($A64="","",SUMIFS($M$9:$M$48,$A$9:$A$48,$A64,$C$9:$C$48,"Wintergarten / Schwimmbad unbeheizt (50 %)"))</f>
      </c>
      <c r="I64" s="9"/>
      <c r="J64" s="9">
        <f>IF($A64="","",C64-L64)</f>
      </c>
      <c r="K64" s="9"/>
      <c r="L64" s="17">
        <f>IF($A64="","",SUMIF($A$9:$A$48,$A64,$M$9:$M$48))</f>
      </c>
      <c r="M64" s="17"/>
    </row>
    <row r="65" spans="1:13" x14ac:dyDescent="0.25">
      <c r="A65" s="18" t="s">
        <v>56</v>
      </c>
      <c r="B65" s="19">
        <f>SUM(B53:B64)</f>
      </c>
      <c r="C65" s="20">
        <f>SUM(C53:C64)</f>
      </c>
      <c r="D65" s="20">
        <f>SUM(D53:D64)</f>
      </c>
      <c r="E65" s="20">
        <f>SUM(E53:E64)</f>
      </c>
      <c r="F65" s="20"/>
      <c r="G65" s="20"/>
      <c r="H65" s="20">
        <f>SUM(H53:H64)</f>
      </c>
      <c r="I65" s="20"/>
      <c r="J65" s="20">
        <f>SUM(J53:J64)</f>
      </c>
      <c r="K65" s="20"/>
      <c r="L65" s="20">
        <f>SUM(L53:L64)</f>
      </c>
      <c r="M65" s="20"/>
    </row>
    <row r="66" spans="1:13" x14ac:dyDescent="0.25">
      <c r="A66" s="21" t="s">
        <v>57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9">
        <f>M49-L65</f>
      </c>
      <c r="M66" s="9"/>
    </row>
    <row r="68" spans="1:14" x14ac:dyDescent="0.25">
      <c r="A68" s="22" t="s">
        <v>58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</row>
    <row r="70" spans="1:14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  <row r="71" spans="1:14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3" spans="1:14" x14ac:dyDescent="0.25">
      <c r="A73" s="23" t="s">
        <v>59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</sheetData>
  <mergeCells count="70">
    <mergeCell ref="A1:N1"/>
    <mergeCell ref="A2:N2"/>
    <mergeCell ref="A5:B5"/>
    <mergeCell ref="C5:F5"/>
    <mergeCell ref="I5:J5"/>
    <mergeCell ref="A6:B6"/>
    <mergeCell ref="C6:F6"/>
    <mergeCell ref="I6:N6"/>
    <mergeCell ref="A49:F49"/>
    <mergeCell ref="A51:N51"/>
    <mergeCell ref="E52:G52"/>
    <mergeCell ref="H52:I52"/>
    <mergeCell ref="J52:K52"/>
    <mergeCell ref="L52:M52"/>
    <mergeCell ref="E53:G53"/>
    <mergeCell ref="H53:I53"/>
    <mergeCell ref="J53:K53"/>
    <mergeCell ref="L53:M53"/>
    <mergeCell ref="E54:G54"/>
    <mergeCell ref="H54:I54"/>
    <mergeCell ref="J54:K54"/>
    <mergeCell ref="L54:M54"/>
    <mergeCell ref="E55:G55"/>
    <mergeCell ref="H55:I55"/>
    <mergeCell ref="J55:K55"/>
    <mergeCell ref="L55:M55"/>
    <mergeCell ref="E56:G56"/>
    <mergeCell ref="H56:I56"/>
    <mergeCell ref="J56:K56"/>
    <mergeCell ref="L56:M56"/>
    <mergeCell ref="E57:G57"/>
    <mergeCell ref="H57:I57"/>
    <mergeCell ref="J57:K57"/>
    <mergeCell ref="L57:M57"/>
    <mergeCell ref="E58:G58"/>
    <mergeCell ref="H58:I58"/>
    <mergeCell ref="J58:K58"/>
    <mergeCell ref="L58:M58"/>
    <mergeCell ref="E59:G59"/>
    <mergeCell ref="H59:I59"/>
    <mergeCell ref="J59:K59"/>
    <mergeCell ref="L59:M59"/>
    <mergeCell ref="E60:G60"/>
    <mergeCell ref="H60:I60"/>
    <mergeCell ref="J60:K60"/>
    <mergeCell ref="L60:M60"/>
    <mergeCell ref="E61:G61"/>
    <mergeCell ref="H61:I61"/>
    <mergeCell ref="J61:K61"/>
    <mergeCell ref="L61:M61"/>
    <mergeCell ref="E62:G62"/>
    <mergeCell ref="H62:I62"/>
    <mergeCell ref="J62:K62"/>
    <mergeCell ref="L62:M62"/>
    <mergeCell ref="E63:G63"/>
    <mergeCell ref="H63:I63"/>
    <mergeCell ref="J63:K63"/>
    <mergeCell ref="L63:M63"/>
    <mergeCell ref="E64:G64"/>
    <mergeCell ref="H64:I64"/>
    <mergeCell ref="J64:K64"/>
    <mergeCell ref="L64:M64"/>
    <mergeCell ref="E65:G65"/>
    <mergeCell ref="H65:I65"/>
    <mergeCell ref="J65:K65"/>
    <mergeCell ref="L65:M65"/>
    <mergeCell ref="A66:K66"/>
    <mergeCell ref="L66:M66"/>
    <mergeCell ref="A68:N71"/>
    <mergeCell ref="A73:N73"/>
  </mergeCells>
  <conditionalFormatting sqref="H9:J48">
    <cfRule type="expression" dxfId="0" priority="1">
      <formula>AND($G9&lt;&gt;"",N($H9)+N($I9)&gt;N($G9)+0.001)</formula>
    </cfRule>
  </conditionalFormatting>
  <conditionalFormatting sqref="K9:K48">
    <cfRule type="expression" dxfId="1" priority="2">
      <formula>$C9&lt;&gt;"Balkon / Loggia / Terrasse / Dachgarten"</formula>
    </cfRule>
  </conditionalFormatting>
  <conditionalFormatting sqref="M9:M48">
    <cfRule type="expression" dxfId="2" priority="3">
      <formula>AND($G9&lt;&gt;"",N($M9)=0)</formula>
    </cfRule>
  </conditionalFormatting>
  <conditionalFormatting sqref="L66">
    <cfRule type="expression" dxfId="3" priority="4">
      <formula>ABS(N(L66))&gt;0.005</formula>
    </cfRule>
  </conditionalFormatting>
  <dataValidations count="4">
    <dataValidation type="list" allowBlank="1" showErrorMessage="1" error="Bitte einen Eintrag aus der Liste wählen." sqref="C10:C48">
      <formula1>"Wohnraum (Höhen-Regel),Balkon / Loggia / Terrasse / Dachgarten,Wintergarten / Schwimmbad unbeheizt (50 %),Zubehör / Treppe (0 %)"</formula1>
    </dataValidation>
    <dataValidation type="list" allowBlank="1" showErrorMessage="1" error="Bitte einen Eintrag aus der Liste wählen." sqref="C9:C48">
      <formula1>"Wohnraum (Höhen-Regel),Balkon / Loggia / Terrasse / Dachgarten,Wintergarten / Schwimmbad unbeheizt (50 %),Zubehör / Treppe (0 %)"</formula1>
    </dataValidation>
    <dataValidation type="decimal" allowBlank="1" showErrorMessage="1" error="Balkone, Loggien, Dachgärten und Terrassen: in der Regel 25 %, höchstens 50 % (§ 4 Nr. 4 WoFlV)" sqref="K10:K48">
      <formula1>0.25</formula1>
      <formula2>0.5</formula2>
    </dataValidation>
    <dataValidation type="decimal" allowBlank="1" showErrorMessage="1" error="Balkone, Loggien, Dachgärten und Terrassen: in der Regel 25 %, höchstens 50 % (§ 4 Nr. 4 WoFlV)" sqref="K9:K48">
      <formula1>0.25</formula1>
      <formula2>0.5</formula2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Wohnfläche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Wohnflächenberechnung nach WoFlV</dc:title>
  <dc:subject/>
  <dc:description/>
  <cp:keywords/>
  <cp:category/>
  <cp:lastModifiedBy>Unknown</cp:lastModifiedBy>
  <dcterms:created xsi:type="dcterms:W3CDTF">2026-10-24T08:40:52Z</dcterms:created>
  <dcterms:modified xsi:type="dcterms:W3CDTF">2026-10-24T08:40:52Z</dcterms:modified>
</cp:coreProperties>
</file>