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isspiegel" state="visible" r:id="rId4"/>
  </sheets>
  <definedNames>
    <definedName name="_xlnm.Print_Area" localSheetId="0">'Preisspiegel'!$A1:$Q59</definedName>
    <definedName name="_xlnm.Print_Titles" localSheetId="0">'Preisspiegel'!$8:$9</definedName>
  </definedNames>
  <calcPr calcId="171027" fullCalcOnLoad="1"/>
</workbook>
</file>

<file path=xl/sharedStrings.xml><?xml version="1.0" encoding="utf-8"?>
<sst xmlns="http://schemas.openxmlformats.org/spreadsheetml/2006/main" count="72" uniqueCount="62">
  <si>
    <t>Preisspiegel</t>
  </si>
  <si>
    <t>Angebotsvergleich bis 5 Bieter · Einheitspreise, Gesamtpreise, günstigster Bieter je Position, Nachlässe und Rang  ·  Gelb hinterlegte Felder ausfüllen</t>
  </si>
  <si>
    <t>Bauvorhaben</t>
  </si>
  <si>
    <t>Neubau Mehrfamilienhaus, Lindenstraße 12</t>
  </si>
  <si>
    <t>Gewerk / Vergabeeinheit</t>
  </si>
  <si>
    <t>Rohbau – Maurer- und Betonarbeiten</t>
  </si>
  <si>
    <t>Vergabe-Nr. / Submission am</t>
  </si>
  <si>
    <t>V-2026-07 · 15.10.2026</t>
  </si>
  <si>
    <t>Bearbeiter</t>
  </si>
  <si>
    <t>Bieter (Namen eintragen) →</t>
  </si>
  <si>
    <t>Bau Müller GmbH</t>
  </si>
  <si>
    <t>Schneider Bau KG</t>
  </si>
  <si>
    <t>Hochbau Krämer</t>
  </si>
  <si>
    <t>Auswertung je Position</t>
  </si>
  <si>
    <t>Pos.</t>
  </si>
  <si>
    <t>Kurztext</t>
  </si>
  <si>
    <t>Menge</t>
  </si>
  <si>
    <t>ME</t>
  </si>
  <si>
    <t>EP €</t>
  </si>
  <si>
    <t>GP €</t>
  </si>
  <si>
    <t>günstigster GP €</t>
  </si>
  <si>
    <t>günstigster Bieter</t>
  </si>
  <si>
    <t>Spanne teuer / günstig</t>
  </si>
  <si>
    <t>01.01</t>
  </si>
  <si>
    <t>Baustelleneinrichtung, vorhalten und räumen</t>
  </si>
  <si>
    <t>psch</t>
  </si>
  <si>
    <t>02.01</t>
  </si>
  <si>
    <t>Mauerwerk Kalksandstein 17,5 cm, Innenwand</t>
  </si>
  <si>
    <t>m²</t>
  </si>
  <si>
    <t>02.02</t>
  </si>
  <si>
    <t>Mauerwerk Kalksandstein 24 cm, Außenwand</t>
  </si>
  <si>
    <t>03.01</t>
  </si>
  <si>
    <t>Stahlbetondecke C25/30, d = 20 cm, inkl. Schalung</t>
  </si>
  <si>
    <t>03.02</t>
  </si>
  <si>
    <t>Betonstahl B500B liefern, schneiden, biegen, verlegen</t>
  </si>
  <si>
    <t>t</t>
  </si>
  <si>
    <t>03.03</t>
  </si>
  <si>
    <t>Stahlbetonstützen C30/37, 25 × 25 cm</t>
  </si>
  <si>
    <t>m³</t>
  </si>
  <si>
    <t>04.01</t>
  </si>
  <si>
    <t>Fertigteilsturz Kalksandstein bis 1,51 m</t>
  </si>
  <si>
    <t>St</t>
  </si>
  <si>
    <t>05.01</t>
  </si>
  <si>
    <t>Stundenlohnarbeiten Facharbeiter</t>
  </si>
  <si>
    <t>h</t>
  </si>
  <si>
    <t>Summe netto</t>
  </si>
  <si>
    <t>← Summe der günstigsten Einzelpreise</t>
  </si>
  <si>
    <t>Angebotsauswertung</t>
  </si>
  <si>
    <t>Angebotssumme netto</t>
  </si>
  <si>
    <t>Günstigstes Angebot (Wertungssumme)</t>
  </si>
  <si>
    <t>Nachlass (%)</t>
  </si>
  <si>
    <t>Summe nach Nachlass netto</t>
  </si>
  <si>
    <t>Umsatzsteuer (%)</t>
  </si>
  <si>
    <t>Fehlende Einheitspreise werden in der Wertungssumme mit dem höchsten Preis der anderen Bieter angesetzt – so wird ein lückenhaftes Angebot nicht künstlich günstig. Fehlende Preise beim Bieter nachfragen.</t>
  </si>
  <si>
    <t>Angebotssumme brutto</t>
  </si>
  <si>
    <t>Skonto bei fristgerechter Zahlung (%, nur zur Info)</t>
  </si>
  <si>
    <t>Anzahl fehlender Einheitspreise</t>
  </si>
  <si>
    <t>Wertungssumme netto (fehlende Preise zum Höchstpreis der anderen Bieter, nach Nachlass)</t>
  </si>
  <si>
    <t>Rang (nach Wertungssumme)</t>
  </si>
  <si>
    <t>Mehrkosten gegenüber dem günstigsten Angebot</t>
  </si>
  <si>
    <t>Gelb hinterlegte Felder ausfüllen: Bieter in Zeile 8, Positionen mit Menge und Einheitspreisen. Grün = günstigster Preis der Position, rot = teuerster Preis, orange = Preis fehlt. Der Rang richtet sich nach der Wertungssumme (nach Nachlass, fehlende Preise zum Höchstpreis der anderen Bieter); Skonto ist nur ein Hinweis, weil es von der fristgerechten Zahlung abhängt. Bei öffentlichen Aufträgen Angebote zusätzlich auf Vollständigkeit, Rechenfehler und ungewöhnlich niedrige Preise prüfen (§ 16 ff. VOB/A).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</si>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</sst>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 %"/>
  </numFmts>
  <fonts count="14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FFFFFF"/>
      <sz val="9.5"/>
    </font>
    <font>
      <b/>
    </font>
    <font>
      <color rgb="FF1F2937"/>
    </font>
    <font>
      <b/>
      <color rgb="FF162A4D"/>
      <sz val="9.5"/>
    </font>
    <font>
      <i/>
      <color rgb="FF6B7280"/>
      <sz val="8.5"/>
    </font>
    <font>
      <b/>
      <color rgb="FF162A4D"/>
      <sz val="11.5"/>
    </font>
    <font>
      <color rgb="FF1F2937"/>
      <sz val="9.5"/>
    </font>
    <font>
      <b/>
      <color rgb="FF162A4D"/>
    </font>
    <font>
      <b/>
      <color rgb="FF166534"/>
    </font>
    <font>
      <i/>
      <color rgb="FF6B5B3A"/>
      <sz val="8.5"/>
    </font>
  </fonts>
  <fills count="7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DCFCE7"/>
      </patternFill>
    </fill>
    <fill>
      <patternFill patternType="solid">
        <fgColor rgb="FFFFFBF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vertical="center" wrapText="1"/>
    </xf>
    <xf numFmtId="165" fontId="6" fillId="4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8" fillId="0" borderId="0" xfId="0" applyFont="1" applyAlignment="1">
      <alignment vertical="center" wrapText="1"/>
    </xf>
    <xf numFmtId="0" fontId="9" fillId="0" borderId="4" xfId="0" applyFont="1" applyBorder="1"/>
    <xf numFmtId="0" fontId="10" fillId="0" borderId="2" xfId="0" applyFont="1" applyBorder="1" applyAlignment="1">
      <alignment horizontal="right" vertical="center"/>
    </xf>
    <xf numFmtId="165" fontId="0" fillId="2" borderId="2" xfId="0" applyNumberFormat="1" applyFill="1" applyBorder="1" applyAlignment="1">
      <alignment horizontal="right"/>
    </xf>
    <xf numFmtId="164" fontId="11" fillId="4" borderId="5" xfId="0" applyNumberFormat="1" applyFont="1" applyFill="1" applyBorder="1" applyAlignment="1">
      <alignment horizontal="right"/>
    </xf>
    <xf numFmtId="0" fontId="12" fillId="5" borderId="2" xfId="0" applyFont="1" applyFill="1" applyBorder="1"/>
    <xf numFmtId="0" fontId="7" fillId="0" borderId="2" xfId="0" applyFont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/>
    </xf>
    <xf numFmtId="1" fontId="6" fillId="4" borderId="2" xfId="0" applyNumberFormat="1" applyFont="1" applyFill="1" applyBorder="1" applyAlignment="1">
      <alignment horizontal="center"/>
    </xf>
    <xf numFmtId="1" fontId="5" fillId="4" borderId="2" xfId="0" applyNumberFormat="1" applyFont="1" applyFill="1" applyBorder="1" applyAlignment="1">
      <alignment horizontal="center"/>
    </xf>
    <xf numFmtId="0" fontId="13" fillId="6" borderId="0" xfId="0" applyFont="1" applyFill="1" applyAlignment="1">
      <alignment vertical="top" wrapText="1"/>
    </xf>
    <xf numFmtId="0" fontId="0" fillId="0" borderId="6" xfId="0" applyBorder="1"/>
  </cellXfs>
  <cellStyles count="1">
    <cellStyle name="Normal" xfId="0" builtinId="0"/>
  </cellStyles>
  <dxfs count="25">
    <dxf>
      <fill>
        <patternFill patternType="solid">
          <bgColor rgb="FFFFEDD5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ill>
        <patternFill patternType="solid">
          <bgColor rgb="FFFFEDD5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ill>
        <patternFill patternType="solid">
          <bgColor rgb="FFFFEDD5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ill>
        <patternFill patternType="solid">
          <bgColor rgb="FFFFEDD5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ill>
        <patternFill patternType="solid">
          <bgColor rgb="FFFFEDD5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color rgb="FFB91C1C"/>
      </font>
      <fill>
        <patternFill patternType="solid">
          <bgColor rgb="FFFEE2E2"/>
        </patternFill>
      </fill>
    </dxf>
    <dxf>
      <fill>
        <patternFill patternType="solid">
          <bgColor rgb="FFDCFCE7"/>
        </patternFill>
      </fill>
    </dxf>
    <dxf>
      <font>
        <b/>
      </font>
      <fill>
        <patternFill patternType="solid">
          <bgColor rgb="FFFFEDD5"/>
        </patternFill>
      </fill>
    </dxf>
    <dxf>
      <fill>
        <patternFill patternType="solid">
          <bgColor rgb="FFDCFCE7"/>
        </patternFill>
      </fill>
    </dxf>
    <dxf>
      <font>
        <b/>
      </font>
      <fill>
        <patternFill patternType="solid">
          <bgColor rgb="FFFFEDD5"/>
        </patternFill>
      </fill>
    </dxf>
    <dxf>
      <fill>
        <patternFill patternType="solid">
          <bgColor rgb="FFDCFCE7"/>
        </patternFill>
      </fill>
    </dxf>
    <dxf>
      <font>
        <b/>
      </font>
      <fill>
        <patternFill patternType="solid">
          <bgColor rgb="FFFFEDD5"/>
        </patternFill>
      </fill>
    </dxf>
    <dxf>
      <fill>
        <patternFill patternType="solid">
          <bgColor rgb="FFDCFCE7"/>
        </patternFill>
      </fill>
    </dxf>
    <dxf>
      <font>
        <b/>
      </font>
      <fill>
        <patternFill patternType="solid">
          <bgColor rgb="FFFFEDD5"/>
        </patternFill>
      </fill>
    </dxf>
    <dxf>
      <fill>
        <patternFill patternType="solid">
          <bgColor rgb="FFDCFCE7"/>
        </patternFill>
      </fill>
    </dxf>
    <dxf>
      <font>
        <b/>
      </font>
      <fill>
        <patternFill patternType="solid">
          <bgColor rgb="FFFFED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15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workbookViewId="0" showGridLines="0">
      <pane xSplit="4" ySplit="9" topLeftCell="E10" activePane="bottomRight" state="frozen"/>
      <selection pane="bottomRight"/>
    </sheetView>
  </sheetViews>
  <sheetFormatPr defaultRowHeight="18" outlineLevelRow="0" outlineLevelCol="0" x14ac:dyDescent="55" customHeight="1"/>
  <cols>
    <col min="1" max="1" width="7" customWidth="1"/>
    <col min="2" max="2" width="38" customWidth="1"/>
    <col min="4" max="4" width="6" customWidth="1"/>
    <col min="5" max="5" width="11" customWidth="1"/>
    <col min="6" max="6" width="13" customWidth="1"/>
    <col min="7" max="7" width="11" customWidth="1"/>
    <col min="8" max="8" width="13" customWidth="1"/>
    <col min="9" max="9" width="11" customWidth="1"/>
    <col min="10" max="10" width="13" customWidth="1"/>
    <col min="11" max="11" width="11" customWidth="1"/>
    <col min="12" max="12" width="13" customWidth="1"/>
    <col min="13" max="13" width="11" customWidth="1"/>
    <col min="14" max="14" width="13" customWidth="1"/>
    <col min="15" max="15" width="14" customWidth="1"/>
    <col min="16" max="16" width="20" customWidth="1"/>
    <col min="17" max="17" width="10" customWidth="1"/>
    <col min="18" max="18" width="9" hidden="1" customWidth="1"/>
  </cols>
  <sheetData>
    <row r="1" ht="30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spans="2:14" x14ac:dyDescent="0.25">
      <c r="B5" s="4" t="s">
        <v>2</v>
      </c>
      <c r="C5" s="5" t="s">
        <v>3</v>
      </c>
      <c r="D5" s="5"/>
      <c r="E5" s="5"/>
      <c r="F5" s="5"/>
      <c r="G5" s="5"/>
      <c r="H5" s="5"/>
      <c r="I5" s="4" t="s">
        <v>4</v>
      </c>
      <c r="J5" s="4"/>
      <c r="K5" s="5" t="s">
        <v>5</v>
      </c>
      <c r="L5" s="5"/>
      <c r="M5" s="5"/>
      <c r="N5" s="5"/>
    </row>
    <row r="6" spans="2:14" x14ac:dyDescent="0.25">
      <c r="B6" s="4" t="s">
        <v>6</v>
      </c>
      <c r="C6" s="5" t="s">
        <v>7</v>
      </c>
      <c r="D6" s="5"/>
      <c r="E6" s="5"/>
      <c r="F6" s="5"/>
      <c r="G6" s="5"/>
      <c r="H6" s="5"/>
      <c r="I6" s="4" t="s">
        <v>8</v>
      </c>
      <c r="J6" s="4"/>
      <c r="K6" s="5"/>
      <c r="L6" s="5"/>
      <c r="M6" s="5"/>
      <c r="N6" s="5"/>
    </row>
    <row r="8" ht="30" customHeight="1" spans="1:17" x14ac:dyDescent="0.25">
      <c r="A8" s="6" t="s">
        <v>9</v>
      </c>
      <c r="B8" s="6"/>
      <c r="C8" s="6"/>
      <c r="D8" s="6"/>
      <c r="E8" s="7" t="s">
        <v>10</v>
      </c>
      <c r="F8" s="7"/>
      <c r="G8" s="7" t="s">
        <v>11</v>
      </c>
      <c r="H8" s="7"/>
      <c r="I8" s="7" t="s">
        <v>12</v>
      </c>
      <c r="J8" s="7"/>
      <c r="K8" s="7"/>
      <c r="L8" s="7"/>
      <c r="M8" s="7"/>
      <c r="N8" s="7"/>
      <c r="O8" s="8" t="s">
        <v>13</v>
      </c>
      <c r="P8" s="8"/>
      <c r="Q8" s="8"/>
    </row>
    <row r="9" ht="32" customHeight="1" spans="1:17" x14ac:dyDescent="0.25">
      <c r="A9" s="9" t="s">
        <v>14</v>
      </c>
      <c r="B9" s="9" t="s">
        <v>15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18</v>
      </c>
      <c r="H9" s="9" t="s">
        <v>19</v>
      </c>
      <c r="I9" s="9" t="s">
        <v>18</v>
      </c>
      <c r="J9" s="9" t="s">
        <v>19</v>
      </c>
      <c r="K9" s="9" t="s">
        <v>18</v>
      </c>
      <c r="L9" s="9" t="s">
        <v>19</v>
      </c>
      <c r="M9" s="9" t="s">
        <v>18</v>
      </c>
      <c r="N9" s="9" t="s">
        <v>19</v>
      </c>
      <c r="O9" s="9" t="s">
        <v>20</v>
      </c>
      <c r="P9" s="9" t="s">
        <v>21</v>
      </c>
      <c r="Q9" s="9" t="s">
        <v>22</v>
      </c>
    </row>
    <row r="10" spans="1:18" x14ac:dyDescent="0.25">
      <c r="A10" s="5" t="s">
        <v>23</v>
      </c>
      <c r="B10" s="10" t="s">
        <v>24</v>
      </c>
      <c r="C10" s="11">
        <v>1</v>
      </c>
      <c r="D10" s="5" t="s">
        <v>25</v>
      </c>
      <c r="E10" s="12">
        <v>18500</v>
      </c>
      <c r="F10" s="13">
        <f>IF(OR($C10="",E10=""),"",ROUND($C10*E10,2))</f>
      </c>
      <c r="G10" s="12">
        <v>14900</v>
      </c>
      <c r="H10" s="13">
        <f>IF(OR($C10="",G10=""),"",ROUND($C10*G10,2))</f>
      </c>
      <c r="I10" s="12">
        <v>21000</v>
      </c>
      <c r="J10" s="13">
        <f>IF(OR($C10="",I10=""),"",ROUND($C10*I10,2))</f>
      </c>
      <c r="K10" s="12"/>
      <c r="L10" s="13">
        <f>IF(OR($C10="",K10=""),"",ROUND($C10*K10,2))</f>
      </c>
      <c r="M10" s="12"/>
      <c r="N10" s="13">
        <f>IF(OR($C10="",M10=""),"",ROUND($C10*M10,2))</f>
      </c>
      <c r="O10" s="13">
        <f>IF(COUNT(F10,H10,J10,L10,N10)=0,"",MIN(F10,H10,J10,L10,N10))</f>
      </c>
      <c r="P10" s="14">
        <f>IF(O10="","",IF(F10=O10,E$8,IF(H10=O10,G$8,IF(J10=O10,I$8,IF(L10=O10,K$8,IF(N10=O10,M$8,""))))))</f>
      </c>
      <c r="Q10" s="15">
        <f>IF(OR(COUNT(F10,H10,J10,L10,N10)&lt;2,N(O10)=0),"",MAX(F10,H10,J10,L10,N10)/O10-1)</f>
      </c>
      <c r="R10">
        <f>IF(COUNT(F10,H10,J10,L10,N10)=0,0,MAX(F10,H10,J10,L10,N10))</f>
      </c>
    </row>
    <row r="11" spans="1:18" x14ac:dyDescent="0.25">
      <c r="A11" s="5" t="s">
        <v>26</v>
      </c>
      <c r="B11" s="10" t="s">
        <v>27</v>
      </c>
      <c r="C11" s="11">
        <v>420</v>
      </c>
      <c r="D11" s="5" t="s">
        <v>28</v>
      </c>
      <c r="E11" s="12">
        <v>68.5</v>
      </c>
      <c r="F11" s="13">
        <f>IF(OR($C11="",E11=""),"",ROUND($C11*E11,2))</f>
      </c>
      <c r="G11" s="12">
        <v>72</v>
      </c>
      <c r="H11" s="13">
        <f>IF(OR($C11="",G11=""),"",ROUND($C11*G11,2))</f>
      </c>
      <c r="I11" s="12">
        <v>65.9</v>
      </c>
      <c r="J11" s="13">
        <f>IF(OR($C11="",I11=""),"",ROUND($C11*I11,2))</f>
      </c>
      <c r="K11" s="12"/>
      <c r="L11" s="13">
        <f>IF(OR($C11="",K11=""),"",ROUND($C11*K11,2))</f>
      </c>
      <c r="M11" s="12"/>
      <c r="N11" s="13">
        <f>IF(OR($C11="",M11=""),"",ROUND($C11*M11,2))</f>
      </c>
      <c r="O11" s="13">
        <f>IF(COUNT(F11,H11,J11,L11,N11)=0,"",MIN(F11,H11,J11,L11,N11))</f>
      </c>
      <c r="P11" s="14">
        <f>IF(O11="","",IF(F11=O11,E$8,IF(H11=O11,G$8,IF(J11=O11,I$8,IF(L11=O11,K$8,IF(N11=O11,M$8,""))))))</f>
      </c>
      <c r="Q11" s="15">
        <f>IF(OR(COUNT(F11,H11,J11,L11,N11)&lt;2,N(O11)=0),"",MAX(F11,H11,J11,L11,N11)/O11-1)</f>
      </c>
      <c r="R11">
        <f>IF(COUNT(F11,H11,J11,L11,N11)=0,0,MAX(F11,H11,J11,L11,N11))</f>
      </c>
    </row>
    <row r="12" spans="1:18" x14ac:dyDescent="0.25">
      <c r="A12" s="5" t="s">
        <v>29</v>
      </c>
      <c r="B12" s="10" t="s">
        <v>30</v>
      </c>
      <c r="C12" s="11">
        <v>310</v>
      </c>
      <c r="D12" s="5" t="s">
        <v>28</v>
      </c>
      <c r="E12" s="12">
        <v>79.9</v>
      </c>
      <c r="F12" s="13">
        <f>IF(OR($C12="",E12=""),"",ROUND($C12*E12,2))</f>
      </c>
      <c r="G12" s="12">
        <v>76.5</v>
      </c>
      <c r="H12" s="13">
        <f>IF(OR($C12="",G12=""),"",ROUND($C12*G12,2))</f>
      </c>
      <c r="I12" s="12">
        <v>81</v>
      </c>
      <c r="J12" s="13">
        <f>IF(OR($C12="",I12=""),"",ROUND($C12*I12,2))</f>
      </c>
      <c r="K12" s="12"/>
      <c r="L12" s="13">
        <f>IF(OR($C12="",K12=""),"",ROUND($C12*K12,2))</f>
      </c>
      <c r="M12" s="12"/>
      <c r="N12" s="13">
        <f>IF(OR($C12="",M12=""),"",ROUND($C12*M12,2))</f>
      </c>
      <c r="O12" s="13">
        <f>IF(COUNT(F12,H12,J12,L12,N12)=0,"",MIN(F12,H12,J12,L12,N12))</f>
      </c>
      <c r="P12" s="14">
        <f>IF(O12="","",IF(F12=O12,E$8,IF(H12=O12,G$8,IF(J12=O12,I$8,IF(L12=O12,K$8,IF(N12=O12,M$8,""))))))</f>
      </c>
      <c r="Q12" s="15">
        <f>IF(OR(COUNT(F12,H12,J12,L12,N12)&lt;2,N(O12)=0),"",MAX(F12,H12,J12,L12,N12)/O12-1)</f>
      </c>
      <c r="R12">
        <f>IF(COUNT(F12,H12,J12,L12,N12)=0,0,MAX(F12,H12,J12,L12,N12))</f>
      </c>
    </row>
    <row r="13" spans="1:18" x14ac:dyDescent="0.25">
      <c r="A13" s="5" t="s">
        <v>31</v>
      </c>
      <c r="B13" s="10" t="s">
        <v>32</v>
      </c>
      <c r="C13" s="11">
        <v>380</v>
      </c>
      <c r="D13" s="5" t="s">
        <v>28</v>
      </c>
      <c r="E13" s="12">
        <v>92</v>
      </c>
      <c r="F13" s="13">
        <f>IF(OR($C13="",E13=""),"",ROUND($C13*E13,2))</f>
      </c>
      <c r="G13" s="12">
        <v>88.4</v>
      </c>
      <c r="H13" s="13">
        <f>IF(OR($C13="",G13=""),"",ROUND($C13*G13,2))</f>
      </c>
      <c r="I13" s="12">
        <v>95.5</v>
      </c>
      <c r="J13" s="13">
        <f>IF(OR($C13="",I13=""),"",ROUND($C13*I13,2))</f>
      </c>
      <c r="K13" s="12"/>
      <c r="L13" s="13">
        <f>IF(OR($C13="",K13=""),"",ROUND($C13*K13,2))</f>
      </c>
      <c r="M13" s="12"/>
      <c r="N13" s="13">
        <f>IF(OR($C13="",M13=""),"",ROUND($C13*M13,2))</f>
      </c>
      <c r="O13" s="13">
        <f>IF(COUNT(F13,H13,J13,L13,N13)=0,"",MIN(F13,H13,J13,L13,N13))</f>
      </c>
      <c r="P13" s="14">
        <f>IF(O13="","",IF(F13=O13,E$8,IF(H13=O13,G$8,IF(J13=O13,I$8,IF(L13=O13,K$8,IF(N13=O13,M$8,""))))))</f>
      </c>
      <c r="Q13" s="15">
        <f>IF(OR(COUNT(F13,H13,J13,L13,N13)&lt;2,N(O13)=0),"",MAX(F13,H13,J13,L13,N13)/O13-1)</f>
      </c>
      <c r="R13">
        <f>IF(COUNT(F13,H13,J13,L13,N13)=0,0,MAX(F13,H13,J13,L13,N13))</f>
      </c>
    </row>
    <row r="14" spans="1:18" x14ac:dyDescent="0.25">
      <c r="A14" s="5" t="s">
        <v>33</v>
      </c>
      <c r="B14" s="10" t="s">
        <v>34</v>
      </c>
      <c r="C14" s="11">
        <v>18.5</v>
      </c>
      <c r="D14" s="5" t="s">
        <v>35</v>
      </c>
      <c r="E14" s="12">
        <v>1450</v>
      </c>
      <c r="F14" s="13">
        <f>IF(OR($C14="",E14=""),"",ROUND($C14*E14,2))</f>
      </c>
      <c r="G14" s="12">
        <v>1520</v>
      </c>
      <c r="H14" s="13">
        <f>IF(OR($C14="",G14=""),"",ROUND($C14*G14,2))</f>
      </c>
      <c r="I14" s="12">
        <v>1390</v>
      </c>
      <c r="J14" s="13">
        <f>IF(OR($C14="",I14=""),"",ROUND($C14*I14,2))</f>
      </c>
      <c r="K14" s="12"/>
      <c r="L14" s="13">
        <f>IF(OR($C14="",K14=""),"",ROUND($C14*K14,2))</f>
      </c>
      <c r="M14" s="12"/>
      <c r="N14" s="13">
        <f>IF(OR($C14="",M14=""),"",ROUND($C14*M14,2))</f>
      </c>
      <c r="O14" s="13">
        <f>IF(COUNT(F14,H14,J14,L14,N14)=0,"",MIN(F14,H14,J14,L14,N14))</f>
      </c>
      <c r="P14" s="14">
        <f>IF(O14="","",IF(F14=O14,E$8,IF(H14=O14,G$8,IF(J14=O14,I$8,IF(L14=O14,K$8,IF(N14=O14,M$8,""))))))</f>
      </c>
      <c r="Q14" s="15">
        <f>IF(OR(COUNT(F14,H14,J14,L14,N14)&lt;2,N(O14)=0),"",MAX(F14,H14,J14,L14,N14)/O14-1)</f>
      </c>
      <c r="R14">
        <f>IF(COUNT(F14,H14,J14,L14,N14)=0,0,MAX(F14,H14,J14,L14,N14))</f>
      </c>
    </row>
    <row r="15" spans="1:18" x14ac:dyDescent="0.25">
      <c r="A15" s="5" t="s">
        <v>36</v>
      </c>
      <c r="B15" s="10" t="s">
        <v>37</v>
      </c>
      <c r="C15" s="11">
        <v>6.2</v>
      </c>
      <c r="D15" s="5" t="s">
        <v>38</v>
      </c>
      <c r="E15" s="12">
        <v>640</v>
      </c>
      <c r="F15" s="13">
        <f>IF(OR($C15="",E15=""),"",ROUND($C15*E15,2))</f>
      </c>
      <c r="G15" s="12">
        <v>590</v>
      </c>
      <c r="H15" s="13">
        <f>IF(OR($C15="",G15=""),"",ROUND($C15*G15,2))</f>
      </c>
      <c r="I15" s="12"/>
      <c r="J15" s="13">
        <f>IF(OR($C15="",I15=""),"",ROUND($C15*I15,2))</f>
      </c>
      <c r="K15" s="12"/>
      <c r="L15" s="13">
        <f>IF(OR($C15="",K15=""),"",ROUND($C15*K15,2))</f>
      </c>
      <c r="M15" s="12"/>
      <c r="N15" s="13">
        <f>IF(OR($C15="",M15=""),"",ROUND($C15*M15,2))</f>
      </c>
      <c r="O15" s="13">
        <f>IF(COUNT(F15,H15,J15,L15,N15)=0,"",MIN(F15,H15,J15,L15,N15))</f>
      </c>
      <c r="P15" s="14">
        <f>IF(O15="","",IF(F15=O15,E$8,IF(H15=O15,G$8,IF(J15=O15,I$8,IF(L15=O15,K$8,IF(N15=O15,M$8,""))))))</f>
      </c>
      <c r="Q15" s="15">
        <f>IF(OR(COUNT(F15,H15,J15,L15,N15)&lt;2,N(O15)=0),"",MAX(F15,H15,J15,L15,N15)/O15-1)</f>
      </c>
      <c r="R15">
        <f>IF(COUNT(F15,H15,J15,L15,N15)=0,0,MAX(F15,H15,J15,L15,N15))</f>
      </c>
    </row>
    <row r="16" spans="1:18" x14ac:dyDescent="0.25">
      <c r="A16" s="5" t="s">
        <v>39</v>
      </c>
      <c r="B16" s="10" t="s">
        <v>40</v>
      </c>
      <c r="C16" s="11">
        <v>46</v>
      </c>
      <c r="D16" s="5" t="s">
        <v>41</v>
      </c>
      <c r="E16" s="12">
        <v>48.5</v>
      </c>
      <c r="F16" s="13">
        <f>IF(OR($C16="",E16=""),"",ROUND($C16*E16,2))</f>
      </c>
      <c r="G16" s="12">
        <v>52</v>
      </c>
      <c r="H16" s="13">
        <f>IF(OR($C16="",G16=""),"",ROUND($C16*G16,2))</f>
      </c>
      <c r="I16" s="12">
        <v>45</v>
      </c>
      <c r="J16" s="13">
        <f>IF(OR($C16="",I16=""),"",ROUND($C16*I16,2))</f>
      </c>
      <c r="K16" s="12"/>
      <c r="L16" s="13">
        <f>IF(OR($C16="",K16=""),"",ROUND($C16*K16,2))</f>
      </c>
      <c r="M16" s="12"/>
      <c r="N16" s="13">
        <f>IF(OR($C16="",M16=""),"",ROUND($C16*M16,2))</f>
      </c>
      <c r="O16" s="13">
        <f>IF(COUNT(F16,H16,J16,L16,N16)=0,"",MIN(F16,H16,J16,L16,N16))</f>
      </c>
      <c r="P16" s="14">
        <f>IF(O16="","",IF(F16=O16,E$8,IF(H16=O16,G$8,IF(J16=O16,I$8,IF(L16=O16,K$8,IF(N16=O16,M$8,""))))))</f>
      </c>
      <c r="Q16" s="15">
        <f>IF(OR(COUNT(F16,H16,J16,L16,N16)&lt;2,N(O16)=0),"",MAX(F16,H16,J16,L16,N16)/O16-1)</f>
      </c>
      <c r="R16">
        <f>IF(COUNT(F16,H16,J16,L16,N16)=0,0,MAX(F16,H16,J16,L16,N16))</f>
      </c>
    </row>
    <row r="17" spans="1:18" x14ac:dyDescent="0.25">
      <c r="A17" s="5" t="s">
        <v>42</v>
      </c>
      <c r="B17" s="10" t="s">
        <v>43</v>
      </c>
      <c r="C17" s="11">
        <v>40</v>
      </c>
      <c r="D17" s="5" t="s">
        <v>44</v>
      </c>
      <c r="E17" s="12">
        <v>58</v>
      </c>
      <c r="F17" s="13">
        <f>IF(OR($C17="",E17=""),"",ROUND($C17*E17,2))</f>
      </c>
      <c r="G17" s="12">
        <v>61</v>
      </c>
      <c r="H17" s="13">
        <f>IF(OR($C17="",G17=""),"",ROUND($C17*G17,2))</f>
      </c>
      <c r="I17" s="12">
        <v>55</v>
      </c>
      <c r="J17" s="13">
        <f>IF(OR($C17="",I17=""),"",ROUND($C17*I17,2))</f>
      </c>
      <c r="K17" s="12"/>
      <c r="L17" s="13">
        <f>IF(OR($C17="",K17=""),"",ROUND($C17*K17,2))</f>
      </c>
      <c r="M17" s="12"/>
      <c r="N17" s="13">
        <f>IF(OR($C17="",M17=""),"",ROUND($C17*M17,2))</f>
      </c>
      <c r="O17" s="13">
        <f>IF(COUNT(F17,H17,J17,L17,N17)=0,"",MIN(F17,H17,J17,L17,N17))</f>
      </c>
      <c r="P17" s="14">
        <f>IF(O17="","",IF(F17=O17,E$8,IF(H17=O17,G$8,IF(J17=O17,I$8,IF(L17=O17,K$8,IF(N17=O17,M$8,""))))))</f>
      </c>
      <c r="Q17" s="15">
        <f>IF(OR(COUNT(F17,H17,J17,L17,N17)&lt;2,N(O17)=0),"",MAX(F17,H17,J17,L17,N17)/O17-1)</f>
      </c>
      <c r="R17">
        <f>IF(COUNT(F17,H17,J17,L17,N17)=0,0,MAX(F17,H17,J17,L17,N17))</f>
      </c>
    </row>
    <row r="18" spans="1:18" x14ac:dyDescent="0.25">
      <c r="A18" s="5"/>
      <c r="B18" s="10"/>
      <c r="C18" s="11"/>
      <c r="D18" s="5"/>
      <c r="E18" s="12"/>
      <c r="F18" s="13">
        <f>IF(OR($C18="",E18=""),"",ROUND($C18*E18,2))</f>
      </c>
      <c r="G18" s="12"/>
      <c r="H18" s="13">
        <f>IF(OR($C18="",G18=""),"",ROUND($C18*G18,2))</f>
      </c>
      <c r="I18" s="12"/>
      <c r="J18" s="13">
        <f>IF(OR($C18="",I18=""),"",ROUND($C18*I18,2))</f>
      </c>
      <c r="K18" s="12"/>
      <c r="L18" s="13">
        <f>IF(OR($C18="",K18=""),"",ROUND($C18*K18,2))</f>
      </c>
      <c r="M18" s="12"/>
      <c r="N18" s="13">
        <f>IF(OR($C18="",M18=""),"",ROUND($C18*M18,2))</f>
      </c>
      <c r="O18" s="13">
        <f>IF(COUNT(F18,H18,J18,L18,N18)=0,"",MIN(F18,H18,J18,L18,N18))</f>
      </c>
      <c r="P18" s="14">
        <f>IF(O18="","",IF(F18=O18,E$8,IF(H18=O18,G$8,IF(J18=O18,I$8,IF(L18=O18,K$8,IF(N18=O18,M$8,""))))))</f>
      </c>
      <c r="Q18" s="15">
        <f>IF(OR(COUNT(F18,H18,J18,L18,N18)&lt;2,N(O18)=0),"",MAX(F18,H18,J18,L18,N18)/O18-1)</f>
      </c>
      <c r="R18">
        <f>IF(COUNT(F18,H18,J18,L18,N18)=0,0,MAX(F18,H18,J18,L18,N18))</f>
      </c>
    </row>
    <row r="19" spans="1:18" x14ac:dyDescent="0.25">
      <c r="A19" s="5"/>
      <c r="B19" s="10"/>
      <c r="C19" s="11"/>
      <c r="D19" s="5"/>
      <c r="E19" s="12"/>
      <c r="F19" s="13">
        <f>IF(OR($C19="",E19=""),"",ROUND($C19*E19,2))</f>
      </c>
      <c r="G19" s="12"/>
      <c r="H19" s="13">
        <f>IF(OR($C19="",G19=""),"",ROUND($C19*G19,2))</f>
      </c>
      <c r="I19" s="12"/>
      <c r="J19" s="13">
        <f>IF(OR($C19="",I19=""),"",ROUND($C19*I19,2))</f>
      </c>
      <c r="K19" s="12"/>
      <c r="L19" s="13">
        <f>IF(OR($C19="",K19=""),"",ROUND($C19*K19,2))</f>
      </c>
      <c r="M19" s="12"/>
      <c r="N19" s="13">
        <f>IF(OR($C19="",M19=""),"",ROUND($C19*M19,2))</f>
      </c>
      <c r="O19" s="13">
        <f>IF(COUNT(F19,H19,J19,L19,N19)=0,"",MIN(F19,H19,J19,L19,N19))</f>
      </c>
      <c r="P19" s="14">
        <f>IF(O19="","",IF(F19=O19,E$8,IF(H19=O19,G$8,IF(J19=O19,I$8,IF(L19=O19,K$8,IF(N19=O19,M$8,""))))))</f>
      </c>
      <c r="Q19" s="15">
        <f>IF(OR(COUNT(F19,H19,J19,L19,N19)&lt;2,N(O19)=0),"",MAX(F19,H19,J19,L19,N19)/O19-1)</f>
      </c>
      <c r="R19">
        <f>IF(COUNT(F19,H19,J19,L19,N19)=0,0,MAX(F19,H19,J19,L19,N19))</f>
      </c>
    </row>
    <row r="20" spans="1:18" x14ac:dyDescent="0.25">
      <c r="A20" s="5"/>
      <c r="B20" s="10"/>
      <c r="C20" s="11"/>
      <c r="D20" s="5"/>
      <c r="E20" s="12"/>
      <c r="F20" s="13">
        <f>IF(OR($C20="",E20=""),"",ROUND($C20*E20,2))</f>
      </c>
      <c r="G20" s="12"/>
      <c r="H20" s="13">
        <f>IF(OR($C20="",G20=""),"",ROUND($C20*G20,2))</f>
      </c>
      <c r="I20" s="12"/>
      <c r="J20" s="13">
        <f>IF(OR($C20="",I20=""),"",ROUND($C20*I20,2))</f>
      </c>
      <c r="K20" s="12"/>
      <c r="L20" s="13">
        <f>IF(OR($C20="",K20=""),"",ROUND($C20*K20,2))</f>
      </c>
      <c r="M20" s="12"/>
      <c r="N20" s="13">
        <f>IF(OR($C20="",M20=""),"",ROUND($C20*M20,2))</f>
      </c>
      <c r="O20" s="13">
        <f>IF(COUNT(F20,H20,J20,L20,N20)=0,"",MIN(F20,H20,J20,L20,N20))</f>
      </c>
      <c r="P20" s="14">
        <f>IF(O20="","",IF(F20=O20,E$8,IF(H20=O20,G$8,IF(J20=O20,I$8,IF(L20=O20,K$8,IF(N20=O20,M$8,""))))))</f>
      </c>
      <c r="Q20" s="15">
        <f>IF(OR(COUNT(F20,H20,J20,L20,N20)&lt;2,N(O20)=0),"",MAX(F20,H20,J20,L20,N20)/O20-1)</f>
      </c>
      <c r="R20">
        <f>IF(COUNT(F20,H20,J20,L20,N20)=0,0,MAX(F20,H20,J20,L20,N20))</f>
      </c>
    </row>
    <row r="21" spans="1:18" x14ac:dyDescent="0.25">
      <c r="A21" s="5"/>
      <c r="B21" s="10"/>
      <c r="C21" s="11"/>
      <c r="D21" s="5"/>
      <c r="E21" s="12"/>
      <c r="F21" s="13">
        <f>IF(OR($C21="",E21=""),"",ROUND($C21*E21,2))</f>
      </c>
      <c r="G21" s="12"/>
      <c r="H21" s="13">
        <f>IF(OR($C21="",G21=""),"",ROUND($C21*G21,2))</f>
      </c>
      <c r="I21" s="12"/>
      <c r="J21" s="13">
        <f>IF(OR($C21="",I21=""),"",ROUND($C21*I21,2))</f>
      </c>
      <c r="K21" s="12"/>
      <c r="L21" s="13">
        <f>IF(OR($C21="",K21=""),"",ROUND($C21*K21,2))</f>
      </c>
      <c r="M21" s="12"/>
      <c r="N21" s="13">
        <f>IF(OR($C21="",M21=""),"",ROUND($C21*M21,2))</f>
      </c>
      <c r="O21" s="13">
        <f>IF(COUNT(F21,H21,J21,L21,N21)=0,"",MIN(F21,H21,J21,L21,N21))</f>
      </c>
      <c r="P21" s="14">
        <f>IF(O21="","",IF(F21=O21,E$8,IF(H21=O21,G$8,IF(J21=O21,I$8,IF(L21=O21,K$8,IF(N21=O21,M$8,""))))))</f>
      </c>
      <c r="Q21" s="15">
        <f>IF(OR(COUNT(F21,H21,J21,L21,N21)&lt;2,N(O21)=0),"",MAX(F21,H21,J21,L21,N21)/O21-1)</f>
      </c>
      <c r="R21">
        <f>IF(COUNT(F21,H21,J21,L21,N21)=0,0,MAX(F21,H21,J21,L21,N21))</f>
      </c>
    </row>
    <row r="22" spans="1:18" x14ac:dyDescent="0.25">
      <c r="A22" s="5"/>
      <c r="B22" s="10"/>
      <c r="C22" s="11"/>
      <c r="D22" s="5"/>
      <c r="E22" s="12"/>
      <c r="F22" s="13">
        <f>IF(OR($C22="",E22=""),"",ROUND($C22*E22,2))</f>
      </c>
      <c r="G22" s="12"/>
      <c r="H22" s="13">
        <f>IF(OR($C22="",G22=""),"",ROUND($C22*G22,2))</f>
      </c>
      <c r="I22" s="12"/>
      <c r="J22" s="13">
        <f>IF(OR($C22="",I22=""),"",ROUND($C22*I22,2))</f>
      </c>
      <c r="K22" s="12"/>
      <c r="L22" s="13">
        <f>IF(OR($C22="",K22=""),"",ROUND($C22*K22,2))</f>
      </c>
      <c r="M22" s="12"/>
      <c r="N22" s="13">
        <f>IF(OR($C22="",M22=""),"",ROUND($C22*M22,2))</f>
      </c>
      <c r="O22" s="13">
        <f>IF(COUNT(F22,H22,J22,L22,N22)=0,"",MIN(F22,H22,J22,L22,N22))</f>
      </c>
      <c r="P22" s="14">
        <f>IF(O22="","",IF(F22=O22,E$8,IF(H22=O22,G$8,IF(J22=O22,I$8,IF(L22=O22,K$8,IF(N22=O22,M$8,""))))))</f>
      </c>
      <c r="Q22" s="15">
        <f>IF(OR(COUNT(F22,H22,J22,L22,N22)&lt;2,N(O22)=0),"",MAX(F22,H22,J22,L22,N22)/O22-1)</f>
      </c>
      <c r="R22">
        <f>IF(COUNT(F22,H22,J22,L22,N22)=0,0,MAX(F22,H22,J22,L22,N22))</f>
      </c>
    </row>
    <row r="23" spans="1:18" x14ac:dyDescent="0.25">
      <c r="A23" s="5"/>
      <c r="B23" s="10"/>
      <c r="C23" s="11"/>
      <c r="D23" s="5"/>
      <c r="E23" s="12"/>
      <c r="F23" s="13">
        <f>IF(OR($C23="",E23=""),"",ROUND($C23*E23,2))</f>
      </c>
      <c r="G23" s="12"/>
      <c r="H23" s="13">
        <f>IF(OR($C23="",G23=""),"",ROUND($C23*G23,2))</f>
      </c>
      <c r="I23" s="12"/>
      <c r="J23" s="13">
        <f>IF(OR($C23="",I23=""),"",ROUND($C23*I23,2))</f>
      </c>
      <c r="K23" s="12"/>
      <c r="L23" s="13">
        <f>IF(OR($C23="",K23=""),"",ROUND($C23*K23,2))</f>
      </c>
      <c r="M23" s="12"/>
      <c r="N23" s="13">
        <f>IF(OR($C23="",M23=""),"",ROUND($C23*M23,2))</f>
      </c>
      <c r="O23" s="13">
        <f>IF(COUNT(F23,H23,J23,L23,N23)=0,"",MIN(F23,H23,J23,L23,N23))</f>
      </c>
      <c r="P23" s="14">
        <f>IF(O23="","",IF(F23=O23,E$8,IF(H23=O23,G$8,IF(J23=O23,I$8,IF(L23=O23,K$8,IF(N23=O23,M$8,""))))))</f>
      </c>
      <c r="Q23" s="15">
        <f>IF(OR(COUNT(F23,H23,J23,L23,N23)&lt;2,N(O23)=0),"",MAX(F23,H23,J23,L23,N23)/O23-1)</f>
      </c>
      <c r="R23">
        <f>IF(COUNT(F23,H23,J23,L23,N23)=0,0,MAX(F23,H23,J23,L23,N23))</f>
      </c>
    </row>
    <row r="24" spans="1:18" x14ac:dyDescent="0.25">
      <c r="A24" s="5"/>
      <c r="B24" s="10"/>
      <c r="C24" s="11"/>
      <c r="D24" s="5"/>
      <c r="E24" s="12"/>
      <c r="F24" s="13">
        <f>IF(OR($C24="",E24=""),"",ROUND($C24*E24,2))</f>
      </c>
      <c r="G24" s="12"/>
      <c r="H24" s="13">
        <f>IF(OR($C24="",G24=""),"",ROUND($C24*G24,2))</f>
      </c>
      <c r="I24" s="12"/>
      <c r="J24" s="13">
        <f>IF(OR($C24="",I24=""),"",ROUND($C24*I24,2))</f>
      </c>
      <c r="K24" s="12"/>
      <c r="L24" s="13">
        <f>IF(OR($C24="",K24=""),"",ROUND($C24*K24,2))</f>
      </c>
      <c r="M24" s="12"/>
      <c r="N24" s="13">
        <f>IF(OR($C24="",M24=""),"",ROUND($C24*M24,2))</f>
      </c>
      <c r="O24" s="13">
        <f>IF(COUNT(F24,H24,J24,L24,N24)=0,"",MIN(F24,H24,J24,L24,N24))</f>
      </c>
      <c r="P24" s="14">
        <f>IF(O24="","",IF(F24=O24,E$8,IF(H24=O24,G$8,IF(J24=O24,I$8,IF(L24=O24,K$8,IF(N24=O24,M$8,""))))))</f>
      </c>
      <c r="Q24" s="15">
        <f>IF(OR(COUNT(F24,H24,J24,L24,N24)&lt;2,N(O24)=0),"",MAX(F24,H24,J24,L24,N24)/O24-1)</f>
      </c>
      <c r="R24">
        <f>IF(COUNT(F24,H24,J24,L24,N24)=0,0,MAX(F24,H24,J24,L24,N24))</f>
      </c>
    </row>
    <row r="25" spans="1:18" x14ac:dyDescent="0.25">
      <c r="A25" s="5"/>
      <c r="B25" s="10"/>
      <c r="C25" s="11"/>
      <c r="D25" s="5"/>
      <c r="E25" s="12"/>
      <c r="F25" s="13">
        <f>IF(OR($C25="",E25=""),"",ROUND($C25*E25,2))</f>
      </c>
      <c r="G25" s="12"/>
      <c r="H25" s="13">
        <f>IF(OR($C25="",G25=""),"",ROUND($C25*G25,2))</f>
      </c>
      <c r="I25" s="12"/>
      <c r="J25" s="13">
        <f>IF(OR($C25="",I25=""),"",ROUND($C25*I25,2))</f>
      </c>
      <c r="K25" s="12"/>
      <c r="L25" s="13">
        <f>IF(OR($C25="",K25=""),"",ROUND($C25*K25,2))</f>
      </c>
      <c r="M25" s="12"/>
      <c r="N25" s="13">
        <f>IF(OR($C25="",M25=""),"",ROUND($C25*M25,2))</f>
      </c>
      <c r="O25" s="13">
        <f>IF(COUNT(F25,H25,J25,L25,N25)=0,"",MIN(F25,H25,J25,L25,N25))</f>
      </c>
      <c r="P25" s="14">
        <f>IF(O25="","",IF(F25=O25,E$8,IF(H25=O25,G$8,IF(J25=O25,I$8,IF(L25=O25,K$8,IF(N25=O25,M$8,""))))))</f>
      </c>
      <c r="Q25" s="15">
        <f>IF(OR(COUNT(F25,H25,J25,L25,N25)&lt;2,N(O25)=0),"",MAX(F25,H25,J25,L25,N25)/O25-1)</f>
      </c>
      <c r="R25">
        <f>IF(COUNT(F25,H25,J25,L25,N25)=0,0,MAX(F25,H25,J25,L25,N25))</f>
      </c>
    </row>
    <row r="26" spans="1:18" x14ac:dyDescent="0.25">
      <c r="A26" s="5"/>
      <c r="B26" s="10"/>
      <c r="C26" s="11"/>
      <c r="D26" s="5"/>
      <c r="E26" s="12"/>
      <c r="F26" s="13">
        <f>IF(OR($C26="",E26=""),"",ROUND($C26*E26,2))</f>
      </c>
      <c r="G26" s="12"/>
      <c r="H26" s="13">
        <f>IF(OR($C26="",G26=""),"",ROUND($C26*G26,2))</f>
      </c>
      <c r="I26" s="12"/>
      <c r="J26" s="13">
        <f>IF(OR($C26="",I26=""),"",ROUND($C26*I26,2))</f>
      </c>
      <c r="K26" s="12"/>
      <c r="L26" s="13">
        <f>IF(OR($C26="",K26=""),"",ROUND($C26*K26,2))</f>
      </c>
      <c r="M26" s="12"/>
      <c r="N26" s="13">
        <f>IF(OR($C26="",M26=""),"",ROUND($C26*M26,2))</f>
      </c>
      <c r="O26" s="13">
        <f>IF(COUNT(F26,H26,J26,L26,N26)=0,"",MIN(F26,H26,J26,L26,N26))</f>
      </c>
      <c r="P26" s="14">
        <f>IF(O26="","",IF(F26=O26,E$8,IF(H26=O26,G$8,IF(J26=O26,I$8,IF(L26=O26,K$8,IF(N26=O26,M$8,""))))))</f>
      </c>
      <c r="Q26" s="15">
        <f>IF(OR(COUNT(F26,H26,J26,L26,N26)&lt;2,N(O26)=0),"",MAX(F26,H26,J26,L26,N26)/O26-1)</f>
      </c>
      <c r="R26">
        <f>IF(COUNT(F26,H26,J26,L26,N26)=0,0,MAX(F26,H26,J26,L26,N26))</f>
      </c>
    </row>
    <row r="27" spans="1:18" x14ac:dyDescent="0.25">
      <c r="A27" s="5"/>
      <c r="B27" s="10"/>
      <c r="C27" s="11"/>
      <c r="D27" s="5"/>
      <c r="E27" s="12"/>
      <c r="F27" s="13">
        <f>IF(OR($C27="",E27=""),"",ROUND($C27*E27,2))</f>
      </c>
      <c r="G27" s="12"/>
      <c r="H27" s="13">
        <f>IF(OR($C27="",G27=""),"",ROUND($C27*G27,2))</f>
      </c>
      <c r="I27" s="12"/>
      <c r="J27" s="13">
        <f>IF(OR($C27="",I27=""),"",ROUND($C27*I27,2))</f>
      </c>
      <c r="K27" s="12"/>
      <c r="L27" s="13">
        <f>IF(OR($C27="",K27=""),"",ROUND($C27*K27,2))</f>
      </c>
      <c r="M27" s="12"/>
      <c r="N27" s="13">
        <f>IF(OR($C27="",M27=""),"",ROUND($C27*M27,2))</f>
      </c>
      <c r="O27" s="13">
        <f>IF(COUNT(F27,H27,J27,L27,N27)=0,"",MIN(F27,H27,J27,L27,N27))</f>
      </c>
      <c r="P27" s="14">
        <f>IF(O27="","",IF(F27=O27,E$8,IF(H27=O27,G$8,IF(J27=O27,I$8,IF(L27=O27,K$8,IF(N27=O27,M$8,""))))))</f>
      </c>
      <c r="Q27" s="15">
        <f>IF(OR(COUNT(F27,H27,J27,L27,N27)&lt;2,N(O27)=0),"",MAX(F27,H27,J27,L27,N27)/O27-1)</f>
      </c>
      <c r="R27">
        <f>IF(COUNT(F27,H27,J27,L27,N27)=0,0,MAX(F27,H27,J27,L27,N27))</f>
      </c>
    </row>
    <row r="28" spans="1:18" x14ac:dyDescent="0.25">
      <c r="A28" s="5"/>
      <c r="B28" s="10"/>
      <c r="C28" s="11"/>
      <c r="D28" s="5"/>
      <c r="E28" s="12"/>
      <c r="F28" s="13">
        <f>IF(OR($C28="",E28=""),"",ROUND($C28*E28,2))</f>
      </c>
      <c r="G28" s="12"/>
      <c r="H28" s="13">
        <f>IF(OR($C28="",G28=""),"",ROUND($C28*G28,2))</f>
      </c>
      <c r="I28" s="12"/>
      <c r="J28" s="13">
        <f>IF(OR($C28="",I28=""),"",ROUND($C28*I28,2))</f>
      </c>
      <c r="K28" s="12"/>
      <c r="L28" s="13">
        <f>IF(OR($C28="",K28=""),"",ROUND($C28*K28,2))</f>
      </c>
      <c r="M28" s="12"/>
      <c r="N28" s="13">
        <f>IF(OR($C28="",M28=""),"",ROUND($C28*M28,2))</f>
      </c>
      <c r="O28" s="13">
        <f>IF(COUNT(F28,H28,J28,L28,N28)=0,"",MIN(F28,H28,J28,L28,N28))</f>
      </c>
      <c r="P28" s="14">
        <f>IF(O28="","",IF(F28=O28,E$8,IF(H28=O28,G$8,IF(J28=O28,I$8,IF(L28=O28,K$8,IF(N28=O28,M$8,""))))))</f>
      </c>
      <c r="Q28" s="15">
        <f>IF(OR(COUNT(F28,H28,J28,L28,N28)&lt;2,N(O28)=0),"",MAX(F28,H28,J28,L28,N28)/O28-1)</f>
      </c>
      <c r="R28">
        <f>IF(COUNT(F28,H28,J28,L28,N28)=0,0,MAX(F28,H28,J28,L28,N28))</f>
      </c>
    </row>
    <row r="29" spans="1:18" x14ac:dyDescent="0.25">
      <c r="A29" s="5"/>
      <c r="B29" s="10"/>
      <c r="C29" s="11"/>
      <c r="D29" s="5"/>
      <c r="E29" s="12"/>
      <c r="F29" s="13">
        <f>IF(OR($C29="",E29=""),"",ROUND($C29*E29,2))</f>
      </c>
      <c r="G29" s="12"/>
      <c r="H29" s="13">
        <f>IF(OR($C29="",G29=""),"",ROUND($C29*G29,2))</f>
      </c>
      <c r="I29" s="12"/>
      <c r="J29" s="13">
        <f>IF(OR($C29="",I29=""),"",ROUND($C29*I29,2))</f>
      </c>
      <c r="K29" s="12"/>
      <c r="L29" s="13">
        <f>IF(OR($C29="",K29=""),"",ROUND($C29*K29,2))</f>
      </c>
      <c r="M29" s="12"/>
      <c r="N29" s="13">
        <f>IF(OR($C29="",M29=""),"",ROUND($C29*M29,2))</f>
      </c>
      <c r="O29" s="13">
        <f>IF(COUNT(F29,H29,J29,L29,N29)=0,"",MIN(F29,H29,J29,L29,N29))</f>
      </c>
      <c r="P29" s="14">
        <f>IF(O29="","",IF(F29=O29,E$8,IF(H29=O29,G$8,IF(J29=O29,I$8,IF(L29=O29,K$8,IF(N29=O29,M$8,""))))))</f>
      </c>
      <c r="Q29" s="15">
        <f>IF(OR(COUNT(F29,H29,J29,L29,N29)&lt;2,N(O29)=0),"",MAX(F29,H29,J29,L29,N29)/O29-1)</f>
      </c>
      <c r="R29">
        <f>IF(COUNT(F29,H29,J29,L29,N29)=0,0,MAX(F29,H29,J29,L29,N29))</f>
      </c>
    </row>
    <row r="30" spans="1:18" x14ac:dyDescent="0.25">
      <c r="A30" s="5"/>
      <c r="B30" s="10"/>
      <c r="C30" s="11"/>
      <c r="D30" s="5"/>
      <c r="E30" s="12"/>
      <c r="F30" s="13">
        <f>IF(OR($C30="",E30=""),"",ROUND($C30*E30,2))</f>
      </c>
      <c r="G30" s="12"/>
      <c r="H30" s="13">
        <f>IF(OR($C30="",G30=""),"",ROUND($C30*G30,2))</f>
      </c>
      <c r="I30" s="12"/>
      <c r="J30" s="13">
        <f>IF(OR($C30="",I30=""),"",ROUND($C30*I30,2))</f>
      </c>
      <c r="K30" s="12"/>
      <c r="L30" s="13">
        <f>IF(OR($C30="",K30=""),"",ROUND($C30*K30,2))</f>
      </c>
      <c r="M30" s="12"/>
      <c r="N30" s="13">
        <f>IF(OR($C30="",M30=""),"",ROUND($C30*M30,2))</f>
      </c>
      <c r="O30" s="13">
        <f>IF(COUNT(F30,H30,J30,L30,N30)=0,"",MIN(F30,H30,J30,L30,N30))</f>
      </c>
      <c r="P30" s="14">
        <f>IF(O30="","",IF(F30=O30,E$8,IF(H30=O30,G$8,IF(J30=O30,I$8,IF(L30=O30,K$8,IF(N30=O30,M$8,""))))))</f>
      </c>
      <c r="Q30" s="15">
        <f>IF(OR(COUNT(F30,H30,J30,L30,N30)&lt;2,N(O30)=0),"",MAX(F30,H30,J30,L30,N30)/O30-1)</f>
      </c>
      <c r="R30">
        <f>IF(COUNT(F30,H30,J30,L30,N30)=0,0,MAX(F30,H30,J30,L30,N30))</f>
      </c>
    </row>
    <row r="31" spans="1:18" x14ac:dyDescent="0.25">
      <c r="A31" s="5"/>
      <c r="B31" s="10"/>
      <c r="C31" s="11"/>
      <c r="D31" s="5"/>
      <c r="E31" s="12"/>
      <c r="F31" s="13">
        <f>IF(OR($C31="",E31=""),"",ROUND($C31*E31,2))</f>
      </c>
      <c r="G31" s="12"/>
      <c r="H31" s="13">
        <f>IF(OR($C31="",G31=""),"",ROUND($C31*G31,2))</f>
      </c>
      <c r="I31" s="12"/>
      <c r="J31" s="13">
        <f>IF(OR($C31="",I31=""),"",ROUND($C31*I31,2))</f>
      </c>
      <c r="K31" s="12"/>
      <c r="L31" s="13">
        <f>IF(OR($C31="",K31=""),"",ROUND($C31*K31,2))</f>
      </c>
      <c r="M31" s="12"/>
      <c r="N31" s="13">
        <f>IF(OR($C31="",M31=""),"",ROUND($C31*M31,2))</f>
      </c>
      <c r="O31" s="13">
        <f>IF(COUNT(F31,H31,J31,L31,N31)=0,"",MIN(F31,H31,J31,L31,N31))</f>
      </c>
      <c r="P31" s="14">
        <f>IF(O31="","",IF(F31=O31,E$8,IF(H31=O31,G$8,IF(J31=O31,I$8,IF(L31=O31,K$8,IF(N31=O31,M$8,""))))))</f>
      </c>
      <c r="Q31" s="15">
        <f>IF(OR(COUNT(F31,H31,J31,L31,N31)&lt;2,N(O31)=0),"",MAX(F31,H31,J31,L31,N31)/O31-1)</f>
      </c>
      <c r="R31">
        <f>IF(COUNT(F31,H31,J31,L31,N31)=0,0,MAX(F31,H31,J31,L31,N31))</f>
      </c>
    </row>
    <row r="32" spans="1:18" x14ac:dyDescent="0.25">
      <c r="A32" s="5"/>
      <c r="B32" s="10"/>
      <c r="C32" s="11"/>
      <c r="D32" s="5"/>
      <c r="E32" s="12"/>
      <c r="F32" s="13">
        <f>IF(OR($C32="",E32=""),"",ROUND($C32*E32,2))</f>
      </c>
      <c r="G32" s="12"/>
      <c r="H32" s="13">
        <f>IF(OR($C32="",G32=""),"",ROUND($C32*G32,2))</f>
      </c>
      <c r="I32" s="12"/>
      <c r="J32" s="13">
        <f>IF(OR($C32="",I32=""),"",ROUND($C32*I32,2))</f>
      </c>
      <c r="K32" s="12"/>
      <c r="L32" s="13">
        <f>IF(OR($C32="",K32=""),"",ROUND($C32*K32,2))</f>
      </c>
      <c r="M32" s="12"/>
      <c r="N32" s="13">
        <f>IF(OR($C32="",M32=""),"",ROUND($C32*M32,2))</f>
      </c>
      <c r="O32" s="13">
        <f>IF(COUNT(F32,H32,J32,L32,N32)=0,"",MIN(F32,H32,J32,L32,N32))</f>
      </c>
      <c r="P32" s="14">
        <f>IF(O32="","",IF(F32=O32,E$8,IF(H32=O32,G$8,IF(J32=O32,I$8,IF(L32=O32,K$8,IF(N32=O32,M$8,""))))))</f>
      </c>
      <c r="Q32" s="15">
        <f>IF(OR(COUNT(F32,H32,J32,L32,N32)&lt;2,N(O32)=0),"",MAX(F32,H32,J32,L32,N32)/O32-1)</f>
      </c>
      <c r="R32">
        <f>IF(COUNT(F32,H32,J32,L32,N32)=0,0,MAX(F32,H32,J32,L32,N32))</f>
      </c>
    </row>
    <row r="33" spans="1:18" x14ac:dyDescent="0.25">
      <c r="A33" s="5"/>
      <c r="B33" s="10"/>
      <c r="C33" s="11"/>
      <c r="D33" s="5"/>
      <c r="E33" s="12"/>
      <c r="F33" s="13">
        <f>IF(OR($C33="",E33=""),"",ROUND($C33*E33,2))</f>
      </c>
      <c r="G33" s="12"/>
      <c r="H33" s="13">
        <f>IF(OR($C33="",G33=""),"",ROUND($C33*G33,2))</f>
      </c>
      <c r="I33" s="12"/>
      <c r="J33" s="13">
        <f>IF(OR($C33="",I33=""),"",ROUND($C33*I33,2))</f>
      </c>
      <c r="K33" s="12"/>
      <c r="L33" s="13">
        <f>IF(OR($C33="",K33=""),"",ROUND($C33*K33,2))</f>
      </c>
      <c r="M33" s="12"/>
      <c r="N33" s="13">
        <f>IF(OR($C33="",M33=""),"",ROUND($C33*M33,2))</f>
      </c>
      <c r="O33" s="13">
        <f>IF(COUNT(F33,H33,J33,L33,N33)=0,"",MIN(F33,H33,J33,L33,N33))</f>
      </c>
      <c r="P33" s="14">
        <f>IF(O33="","",IF(F33=O33,E$8,IF(H33=O33,G$8,IF(J33=O33,I$8,IF(L33=O33,K$8,IF(N33=O33,M$8,""))))))</f>
      </c>
      <c r="Q33" s="15">
        <f>IF(OR(COUNT(F33,H33,J33,L33,N33)&lt;2,N(O33)=0),"",MAX(F33,H33,J33,L33,N33)/O33-1)</f>
      </c>
      <c r="R33">
        <f>IF(COUNT(F33,H33,J33,L33,N33)=0,0,MAX(F33,H33,J33,L33,N33))</f>
      </c>
    </row>
    <row r="34" spans="1:18" x14ac:dyDescent="0.25">
      <c r="A34" s="5"/>
      <c r="B34" s="10"/>
      <c r="C34" s="11"/>
      <c r="D34" s="5"/>
      <c r="E34" s="12"/>
      <c r="F34" s="13">
        <f>IF(OR($C34="",E34=""),"",ROUND($C34*E34,2))</f>
      </c>
      <c r="G34" s="12"/>
      <c r="H34" s="13">
        <f>IF(OR($C34="",G34=""),"",ROUND($C34*G34,2))</f>
      </c>
      <c r="I34" s="12"/>
      <c r="J34" s="13">
        <f>IF(OR($C34="",I34=""),"",ROUND($C34*I34,2))</f>
      </c>
      <c r="K34" s="12"/>
      <c r="L34" s="13">
        <f>IF(OR($C34="",K34=""),"",ROUND($C34*K34,2))</f>
      </c>
      <c r="M34" s="12"/>
      <c r="N34" s="13">
        <f>IF(OR($C34="",M34=""),"",ROUND($C34*M34,2))</f>
      </c>
      <c r="O34" s="13">
        <f>IF(COUNT(F34,H34,J34,L34,N34)=0,"",MIN(F34,H34,J34,L34,N34))</f>
      </c>
      <c r="P34" s="14">
        <f>IF(O34="","",IF(F34=O34,E$8,IF(H34=O34,G$8,IF(J34=O34,I$8,IF(L34=O34,K$8,IF(N34=O34,M$8,""))))))</f>
      </c>
      <c r="Q34" s="15">
        <f>IF(OR(COUNT(F34,H34,J34,L34,N34)&lt;2,N(O34)=0),"",MAX(F34,H34,J34,L34,N34)/O34-1)</f>
      </c>
      <c r="R34">
        <f>IF(COUNT(F34,H34,J34,L34,N34)=0,0,MAX(F34,H34,J34,L34,N34))</f>
      </c>
    </row>
    <row r="35" spans="1:18" x14ac:dyDescent="0.25">
      <c r="A35" s="5"/>
      <c r="B35" s="10"/>
      <c r="C35" s="11"/>
      <c r="D35" s="5"/>
      <c r="E35" s="12"/>
      <c r="F35" s="13">
        <f>IF(OR($C35="",E35=""),"",ROUND($C35*E35,2))</f>
      </c>
      <c r="G35" s="12"/>
      <c r="H35" s="13">
        <f>IF(OR($C35="",G35=""),"",ROUND($C35*G35,2))</f>
      </c>
      <c r="I35" s="12"/>
      <c r="J35" s="13">
        <f>IF(OR($C35="",I35=""),"",ROUND($C35*I35,2))</f>
      </c>
      <c r="K35" s="12"/>
      <c r="L35" s="13">
        <f>IF(OR($C35="",K35=""),"",ROUND($C35*K35,2))</f>
      </c>
      <c r="M35" s="12"/>
      <c r="N35" s="13">
        <f>IF(OR($C35="",M35=""),"",ROUND($C35*M35,2))</f>
      </c>
      <c r="O35" s="13">
        <f>IF(COUNT(F35,H35,J35,L35,N35)=0,"",MIN(F35,H35,J35,L35,N35))</f>
      </c>
      <c r="P35" s="14">
        <f>IF(O35="","",IF(F35=O35,E$8,IF(H35=O35,G$8,IF(J35=O35,I$8,IF(L35=O35,K$8,IF(N35=O35,M$8,""))))))</f>
      </c>
      <c r="Q35" s="15">
        <f>IF(OR(COUNT(F35,H35,J35,L35,N35)&lt;2,N(O35)=0),"",MAX(F35,H35,J35,L35,N35)/O35-1)</f>
      </c>
      <c r="R35">
        <f>IF(COUNT(F35,H35,J35,L35,N35)=0,0,MAX(F35,H35,J35,L35,N35))</f>
      </c>
    </row>
    <row r="36" spans="1:18" x14ac:dyDescent="0.25">
      <c r="A36" s="5"/>
      <c r="B36" s="10"/>
      <c r="C36" s="11"/>
      <c r="D36" s="5"/>
      <c r="E36" s="12"/>
      <c r="F36" s="13">
        <f>IF(OR($C36="",E36=""),"",ROUND($C36*E36,2))</f>
      </c>
      <c r="G36" s="12"/>
      <c r="H36" s="13">
        <f>IF(OR($C36="",G36=""),"",ROUND($C36*G36,2))</f>
      </c>
      <c r="I36" s="12"/>
      <c r="J36" s="13">
        <f>IF(OR($C36="",I36=""),"",ROUND($C36*I36,2))</f>
      </c>
      <c r="K36" s="12"/>
      <c r="L36" s="13">
        <f>IF(OR($C36="",K36=""),"",ROUND($C36*K36,2))</f>
      </c>
      <c r="M36" s="12"/>
      <c r="N36" s="13">
        <f>IF(OR($C36="",M36=""),"",ROUND($C36*M36,2))</f>
      </c>
      <c r="O36" s="13">
        <f>IF(COUNT(F36,H36,J36,L36,N36)=0,"",MIN(F36,H36,J36,L36,N36))</f>
      </c>
      <c r="P36" s="14">
        <f>IF(O36="","",IF(F36=O36,E$8,IF(H36=O36,G$8,IF(J36=O36,I$8,IF(L36=O36,K$8,IF(N36=O36,M$8,""))))))</f>
      </c>
      <c r="Q36" s="15">
        <f>IF(OR(COUNT(F36,H36,J36,L36,N36)&lt;2,N(O36)=0),"",MAX(F36,H36,J36,L36,N36)/O36-1)</f>
      </c>
      <c r="R36">
        <f>IF(COUNT(F36,H36,J36,L36,N36)=0,0,MAX(F36,H36,J36,L36,N36))</f>
      </c>
    </row>
    <row r="37" spans="1:18" x14ac:dyDescent="0.25">
      <c r="A37" s="5"/>
      <c r="B37" s="10"/>
      <c r="C37" s="11"/>
      <c r="D37" s="5"/>
      <c r="E37" s="12"/>
      <c r="F37" s="13">
        <f>IF(OR($C37="",E37=""),"",ROUND($C37*E37,2))</f>
      </c>
      <c r="G37" s="12"/>
      <c r="H37" s="13">
        <f>IF(OR($C37="",G37=""),"",ROUND($C37*G37,2))</f>
      </c>
      <c r="I37" s="12"/>
      <c r="J37" s="13">
        <f>IF(OR($C37="",I37=""),"",ROUND($C37*I37,2))</f>
      </c>
      <c r="K37" s="12"/>
      <c r="L37" s="13">
        <f>IF(OR($C37="",K37=""),"",ROUND($C37*K37,2))</f>
      </c>
      <c r="M37" s="12"/>
      <c r="N37" s="13">
        <f>IF(OR($C37="",M37=""),"",ROUND($C37*M37,2))</f>
      </c>
      <c r="O37" s="13">
        <f>IF(COUNT(F37,H37,J37,L37,N37)=0,"",MIN(F37,H37,J37,L37,N37))</f>
      </c>
      <c r="P37" s="14">
        <f>IF(O37="","",IF(F37=O37,E$8,IF(H37=O37,G$8,IF(J37=O37,I$8,IF(L37=O37,K$8,IF(N37=O37,M$8,""))))))</f>
      </c>
      <c r="Q37" s="15">
        <f>IF(OR(COUNT(F37,H37,J37,L37,N37)&lt;2,N(O37)=0),"",MAX(F37,H37,J37,L37,N37)/O37-1)</f>
      </c>
      <c r="R37">
        <f>IF(COUNT(F37,H37,J37,L37,N37)=0,0,MAX(F37,H37,J37,L37,N37))</f>
      </c>
    </row>
    <row r="38" spans="1:18" x14ac:dyDescent="0.25">
      <c r="A38" s="5"/>
      <c r="B38" s="10"/>
      <c r="C38" s="11"/>
      <c r="D38" s="5"/>
      <c r="E38" s="12"/>
      <c r="F38" s="13">
        <f>IF(OR($C38="",E38=""),"",ROUND($C38*E38,2))</f>
      </c>
      <c r="G38" s="12"/>
      <c r="H38" s="13">
        <f>IF(OR($C38="",G38=""),"",ROUND($C38*G38,2))</f>
      </c>
      <c r="I38" s="12"/>
      <c r="J38" s="13">
        <f>IF(OR($C38="",I38=""),"",ROUND($C38*I38,2))</f>
      </c>
      <c r="K38" s="12"/>
      <c r="L38" s="13">
        <f>IF(OR($C38="",K38=""),"",ROUND($C38*K38,2))</f>
      </c>
      <c r="M38" s="12"/>
      <c r="N38" s="13">
        <f>IF(OR($C38="",M38=""),"",ROUND($C38*M38,2))</f>
      </c>
      <c r="O38" s="13">
        <f>IF(COUNT(F38,H38,J38,L38,N38)=0,"",MIN(F38,H38,J38,L38,N38))</f>
      </c>
      <c r="P38" s="14">
        <f>IF(O38="","",IF(F38=O38,E$8,IF(H38=O38,G$8,IF(J38=O38,I$8,IF(L38=O38,K$8,IF(N38=O38,M$8,""))))))</f>
      </c>
      <c r="Q38" s="15">
        <f>IF(OR(COUNT(F38,H38,J38,L38,N38)&lt;2,N(O38)=0),"",MAX(F38,H38,J38,L38,N38)/O38-1)</f>
      </c>
      <c r="R38">
        <f>IF(COUNT(F38,H38,J38,L38,N38)=0,0,MAX(F38,H38,J38,L38,N38))</f>
      </c>
    </row>
    <row r="39" spans="1:18" x14ac:dyDescent="0.25">
      <c r="A39" s="5"/>
      <c r="B39" s="10"/>
      <c r="C39" s="11"/>
      <c r="D39" s="5"/>
      <c r="E39" s="12"/>
      <c r="F39" s="13">
        <f>IF(OR($C39="",E39=""),"",ROUND($C39*E39,2))</f>
      </c>
      <c r="G39" s="12"/>
      <c r="H39" s="13">
        <f>IF(OR($C39="",G39=""),"",ROUND($C39*G39,2))</f>
      </c>
      <c r="I39" s="12"/>
      <c r="J39" s="13">
        <f>IF(OR($C39="",I39=""),"",ROUND($C39*I39,2))</f>
      </c>
      <c r="K39" s="12"/>
      <c r="L39" s="13">
        <f>IF(OR($C39="",K39=""),"",ROUND($C39*K39,2))</f>
      </c>
      <c r="M39" s="12"/>
      <c r="N39" s="13">
        <f>IF(OR($C39="",M39=""),"",ROUND($C39*M39,2))</f>
      </c>
      <c r="O39" s="13">
        <f>IF(COUNT(F39,H39,J39,L39,N39)=0,"",MIN(F39,H39,J39,L39,N39))</f>
      </c>
      <c r="P39" s="14">
        <f>IF(O39="","",IF(F39=O39,E$8,IF(H39=O39,G$8,IF(J39=O39,I$8,IF(L39=O39,K$8,IF(N39=O39,M$8,""))))))</f>
      </c>
      <c r="Q39" s="15">
        <f>IF(OR(COUNT(F39,H39,J39,L39,N39)&lt;2,N(O39)=0),"",MAX(F39,H39,J39,L39,N39)/O39-1)</f>
      </c>
      <c r="R39">
        <f>IF(COUNT(F39,H39,J39,L39,N39)=0,0,MAX(F39,H39,J39,L39,N39))</f>
      </c>
    </row>
    <row r="40" spans="1:17" x14ac:dyDescent="0.25">
      <c r="A40" s="16" t="s">
        <v>45</v>
      </c>
      <c r="B40" s="16"/>
      <c r="C40" s="16"/>
      <c r="D40" s="16"/>
      <c r="F40" s="17">
        <f>SUM(F10:F39)</f>
      </c>
      <c r="H40" s="17">
        <f>SUM(H10:H39)</f>
      </c>
      <c r="J40" s="17">
        <f>SUM(J10:J39)</f>
      </c>
      <c r="L40" s="17">
        <f>SUM(L10:L39)</f>
      </c>
      <c r="N40" s="17">
        <f>SUM(N10:N39)</f>
      </c>
      <c r="O40" s="17">
        <f>SUM(O10:O39)</f>
      </c>
      <c r="P40" s="18" t="s">
        <v>46</v>
      </c>
      <c r="Q40" s="18"/>
    </row>
    <row r="42" spans="1:17" x14ac:dyDescent="0.25">
      <c r="A42" s="19" t="s">
        <v>47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x14ac:dyDescent="0.25">
      <c r="A43" s="20" t="s">
        <v>48</v>
      </c>
      <c r="B43" s="20"/>
      <c r="C43" s="20"/>
      <c r="D43" s="20"/>
      <c r="F43" s="13">
        <f>IF(E$8="","",F40)</f>
      </c>
      <c r="H43" s="13">
        <f>IF(G$8="","",H40)</f>
      </c>
      <c r="J43" s="13">
        <f>IF(I$8="","",J40)</f>
      </c>
      <c r="L43" s="13">
        <f>IF(K$8="","",L40)</f>
      </c>
      <c r="N43" s="13">
        <f>IF(M$8="","",N40)</f>
      </c>
      <c r="O43" s="9" t="s">
        <v>49</v>
      </c>
      <c r="P43" s="9"/>
      <c r="Q43" s="9"/>
    </row>
    <row r="44" spans="1:17" x14ac:dyDescent="0.25">
      <c r="A44" s="20" t="s">
        <v>50</v>
      </c>
      <c r="B44" s="20"/>
      <c r="C44" s="20"/>
      <c r="D44" s="20"/>
      <c r="E44" s="21">
        <v>0.03</v>
      </c>
      <c r="F44" s="13">
        <f>IF(F43="","",-ROUND(F43*N(E44),2))</f>
      </c>
      <c r="G44" s="21">
        <v>0</v>
      </c>
      <c r="H44" s="13">
        <f>IF(H43="","",-ROUND(H43*N(G44),2))</f>
      </c>
      <c r="I44" s="21">
        <v>0.02</v>
      </c>
      <c r="J44" s="13">
        <f>IF(J43="","",-ROUND(J43*N(I44),2))</f>
      </c>
      <c r="K44" s="21"/>
      <c r="L44" s="13">
        <f>IF(L43="","",-ROUND(L43*N(K44),2))</f>
      </c>
      <c r="M44" s="21"/>
      <c r="N44" s="13">
        <f>IF(N43="","",-ROUND(N43*N(M44),2))</f>
      </c>
      <c r="O44" s="22">
        <f>IF(COUNT(F50,H50,J50,L50,N50)=0,"",MIN(F50,H50,J50,L50,N50))</f>
      </c>
      <c r="P44" s="23">
        <f>IF(O44="","",IF(F50=O44,E$8,IF(H50=O44,G$8,IF(J50=O44,I$8,IF(L50=O44,K$8,IF(N50=O44,M$8,""))))))</f>
      </c>
      <c r="Q44" s="23"/>
    </row>
    <row r="45" spans="1:14" x14ac:dyDescent="0.25">
      <c r="A45" s="24" t="s">
        <v>51</v>
      </c>
      <c r="B45" s="24"/>
      <c r="C45" s="24"/>
      <c r="D45" s="24"/>
      <c r="F45" s="22">
        <f>IF(F43="","",F43+F44)</f>
      </c>
      <c r="H45" s="22">
        <f>IF(H43="","",H43+H44)</f>
      </c>
      <c r="J45" s="22">
        <f>IF(J43="","",J43+J44)</f>
      </c>
      <c r="L45" s="22">
        <f>IF(L43="","",L43+L44)</f>
      </c>
      <c r="N45" s="22">
        <f>IF(N43="","",N43+N44)</f>
      </c>
    </row>
    <row r="46" spans="1:17" x14ac:dyDescent="0.25">
      <c r="A46" s="20" t="s">
        <v>52</v>
      </c>
      <c r="B46" s="20"/>
      <c r="C46" s="20"/>
      <c r="D46" s="20"/>
      <c r="E46" s="21">
        <v>0.19</v>
      </c>
      <c r="F46" s="13">
        <f>IF(F45="","",ROUND(F45*E46,2))</f>
      </c>
      <c r="G46" s="15">
        <f>$E$46</f>
      </c>
      <c r="H46" s="13">
        <f>IF(H45="","",ROUND(H45*G46,2))</f>
      </c>
      <c r="I46" s="15">
        <f>$E$46</f>
      </c>
      <c r="J46" s="13">
        <f>IF(J45="","",ROUND(J45*I46,2))</f>
      </c>
      <c r="K46" s="15">
        <f>$E$46</f>
      </c>
      <c r="L46" s="13">
        <f>IF(L45="","",ROUND(L45*K46,2))</f>
      </c>
      <c r="M46" s="15">
        <f>$E$46</f>
      </c>
      <c r="N46" s="13">
        <f>IF(N45="","",ROUND(N45*M46,2))</f>
      </c>
      <c r="O46" s="18" t="s">
        <v>53</v>
      </c>
      <c r="P46" s="18"/>
      <c r="Q46" s="18"/>
    </row>
    <row r="47" spans="1:17" x14ac:dyDescent="0.25">
      <c r="A47" s="24" t="s">
        <v>54</v>
      </c>
      <c r="B47" s="24"/>
      <c r="C47" s="24"/>
      <c r="D47" s="24"/>
      <c r="F47" s="25">
        <f>IF(F45="","",F45+F46)</f>
      </c>
      <c r="H47" s="25">
        <f>IF(H45="","",H45+H46)</f>
      </c>
      <c r="J47" s="25">
        <f>IF(J45="","",J45+J46)</f>
      </c>
      <c r="L47" s="25">
        <f>IF(L45="","",L45+L46)</f>
      </c>
      <c r="N47" s="25">
        <f>IF(N45="","",N45+N46)</f>
      </c>
      <c r="O47" s="18"/>
      <c r="P47" s="18"/>
      <c r="Q47" s="18"/>
    </row>
    <row r="48" spans="1:17" x14ac:dyDescent="0.25">
      <c r="A48" s="20" t="s">
        <v>55</v>
      </c>
      <c r="B48" s="20"/>
      <c r="C48" s="20"/>
      <c r="D48" s="20"/>
      <c r="E48" s="21">
        <v>0.02</v>
      </c>
      <c r="F48" s="13">
        <f>IF(OR(F47="",N(E48)=0),"",ROUND(F47*E48,2))</f>
      </c>
      <c r="G48" s="21">
        <v>0.03</v>
      </c>
      <c r="H48" s="13">
        <f>IF(OR(H47="",N(G48)=0),"",ROUND(H47*G48,2))</f>
      </c>
      <c r="I48" s="21">
        <v>0</v>
      </c>
      <c r="J48" s="13">
        <f>IF(OR(J47="",N(I48)=0),"",ROUND(J47*I48,2))</f>
      </c>
      <c r="K48" s="21"/>
      <c r="L48" s="13">
        <f>IF(OR(L47="",N(K48)=0),"",ROUND(L47*K48,2))</f>
      </c>
      <c r="M48" s="21"/>
      <c r="N48" s="13">
        <f>IF(OR(N47="",N(M48)=0),"",ROUND(N47*M48,2))</f>
      </c>
      <c r="O48" s="18"/>
      <c r="P48" s="18"/>
      <c r="Q48" s="18"/>
    </row>
    <row r="49" spans="1:14" x14ac:dyDescent="0.25">
      <c r="A49" s="20" t="s">
        <v>56</v>
      </c>
      <c r="B49" s="20"/>
      <c r="C49" s="20"/>
      <c r="D49" s="20"/>
      <c r="F49" s="26">
        <f>IF(F43="","",COUNTIFS($C$10:$C$39,"&lt;&gt;",E$10:E$39,""))</f>
      </c>
      <c r="H49" s="26">
        <f>IF(H43="","",COUNTIFS($C$10:$C$39,"&lt;&gt;",G$10:G$39,""))</f>
      </c>
      <c r="J49" s="26">
        <f>IF(J43="","",COUNTIFS($C$10:$C$39,"&lt;&gt;",I$10:I$39,""))</f>
      </c>
      <c r="L49" s="26">
        <f>IF(L43="","",COUNTIFS($C$10:$C$39,"&lt;&gt;",K$10:K$39,""))</f>
      </c>
      <c r="N49" s="26">
        <f>IF(N43="","",COUNTIFS($C$10:$C$39,"&lt;&gt;",M$10:M$39,""))</f>
      </c>
    </row>
    <row r="50" spans="1:14" x14ac:dyDescent="0.25">
      <c r="A50" s="24" t="s">
        <v>57</v>
      </c>
      <c r="B50" s="24"/>
      <c r="C50" s="24"/>
      <c r="D50" s="24"/>
      <c r="F50" s="22">
        <f>IF(F43="","",F45+ROUND((1-N(E44))*SUMIFS($R$10:$R$39,$C$10:$C$39,"&lt;&gt;",E$10:E$39,""),2))</f>
      </c>
      <c r="H50" s="22">
        <f>IF(H43="","",H45+ROUND((1-N(G44))*SUMIFS($R$10:$R$39,$C$10:$C$39,"&lt;&gt;",G$10:G$39,""),2))</f>
      </c>
      <c r="J50" s="22">
        <f>IF(J43="","",J45+ROUND((1-N(I44))*SUMIFS($R$10:$R$39,$C$10:$C$39,"&lt;&gt;",I$10:I$39,""),2))</f>
      </c>
      <c r="L50" s="22">
        <f>IF(L43="","",L45+ROUND((1-N(K44))*SUMIFS($R$10:$R$39,$C$10:$C$39,"&lt;&gt;",K$10:K$39,""),2))</f>
      </c>
      <c r="N50" s="22">
        <f>IF(N43="","",N45+ROUND((1-N(M44))*SUMIFS($R$10:$R$39,$C$10:$C$39,"&lt;&gt;",M$10:M$39,""),2))</f>
      </c>
    </row>
    <row r="51" spans="1:14" x14ac:dyDescent="0.25">
      <c r="A51" s="24" t="s">
        <v>58</v>
      </c>
      <c r="B51" s="24"/>
      <c r="C51" s="24"/>
      <c r="D51" s="24"/>
      <c r="F51" s="27">
        <f>IF(F50="","",1+IF(ISNUMBER(H50),IF(H50&lt;F50,1,0),0)+IF(ISNUMBER(J50),IF(J50&lt;F50,1,0),0)+IF(ISNUMBER(L50),IF(L50&lt;F50,1,0),0)+IF(ISNUMBER(N50),IF(N50&lt;F50,1,0),0))</f>
      </c>
      <c r="H51" s="27">
        <f>IF(H50="","",1+IF(ISNUMBER(F50),IF(F50&lt;H50,1,0),0)+IF(ISNUMBER(J50),IF(J50&lt;H50,1,0),0)+IF(ISNUMBER(L50),IF(L50&lt;H50,1,0),0)+IF(ISNUMBER(N50),IF(N50&lt;H50,1,0),0))</f>
      </c>
      <c r="J51" s="27">
        <f>IF(J50="","",1+IF(ISNUMBER(F50),IF(F50&lt;J50,1,0),0)+IF(ISNUMBER(H50),IF(H50&lt;J50,1,0),0)+IF(ISNUMBER(L50),IF(L50&lt;J50,1,0),0)+IF(ISNUMBER(N50),IF(N50&lt;J50,1,0),0))</f>
      </c>
      <c r="L51" s="27">
        <f>IF(L50="","",1+IF(ISNUMBER(F50),IF(F50&lt;L50,1,0),0)+IF(ISNUMBER(H50),IF(H50&lt;L50,1,0),0)+IF(ISNUMBER(J50),IF(J50&lt;L50,1,0),0)+IF(ISNUMBER(N50),IF(N50&lt;L50,1,0),0))</f>
      </c>
      <c r="N51" s="27">
        <f>IF(N50="","",1+IF(ISNUMBER(F50),IF(F50&lt;N50,1,0),0)+IF(ISNUMBER(H50),IF(H50&lt;N50,1,0),0)+IF(ISNUMBER(J50),IF(J50&lt;N50,1,0),0)+IF(ISNUMBER(L50),IF(L50&lt;N50,1,0),0))</f>
      </c>
    </row>
    <row r="52" spans="1:14" x14ac:dyDescent="0.25">
      <c r="A52" s="20" t="s">
        <v>59</v>
      </c>
      <c r="B52" s="20"/>
      <c r="C52" s="20"/>
      <c r="D52" s="20"/>
      <c r="E52" s="15">
        <f>IF(OR(F50="",N($O$44)=0),"",F50/$O$44-1)</f>
      </c>
      <c r="F52" s="13">
        <f>IF(OR(F50="",$O$44=""),"",F50-$O$44)</f>
      </c>
      <c r="G52" s="15">
        <f>IF(OR(H50="",N($O$44)=0),"",H50/$O$44-1)</f>
      </c>
      <c r="H52" s="13">
        <f>IF(OR(H50="",$O$44=""),"",H50-$O$44)</f>
      </c>
      <c r="I52" s="15">
        <f>IF(OR(J50="",N($O$44)=0),"",J50/$O$44-1)</f>
      </c>
      <c r="J52" s="13">
        <f>IF(OR(J50="",$O$44=""),"",J50-$O$44)</f>
      </c>
      <c r="K52" s="15">
        <f>IF(OR(L50="",N($O$44)=0),"",L50/$O$44-1)</f>
      </c>
      <c r="L52" s="13">
        <f>IF(OR(L50="",$O$44=""),"",L50-$O$44)</f>
      </c>
      <c r="M52" s="15">
        <f>IF(OR(N50="",N($O$44)=0),"",N50/$O$44-1)</f>
      </c>
      <c r="N52" s="13">
        <f>IF(OR(N50="",$O$44=""),"",N50-$O$44)</f>
      </c>
    </row>
    <row r="54" spans="1:17" x14ac:dyDescent="0.25">
      <c r="A54" s="28" t="s">
        <v>60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8" spans="1:17" x14ac:dyDescent="0.25">
      <c r="A58" s="29" t="s">
        <v>61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</sheetData>
  <mergeCells count="33">
    <mergeCell ref="A1:Q1"/>
    <mergeCell ref="A2:Q2"/>
    <mergeCell ref="C5:H5"/>
    <mergeCell ref="I5:J5"/>
    <mergeCell ref="K5:N5"/>
    <mergeCell ref="C6:H6"/>
    <mergeCell ref="I6:J6"/>
    <mergeCell ref="K6:N6"/>
    <mergeCell ref="A8:D8"/>
    <mergeCell ref="E8:F8"/>
    <mergeCell ref="G8:H8"/>
    <mergeCell ref="I8:J8"/>
    <mergeCell ref="K8:L8"/>
    <mergeCell ref="M8:N8"/>
    <mergeCell ref="O8:Q8"/>
    <mergeCell ref="A40:D40"/>
    <mergeCell ref="P40:Q40"/>
    <mergeCell ref="A42:Q42"/>
    <mergeCell ref="A43:D43"/>
    <mergeCell ref="O43:Q43"/>
    <mergeCell ref="A44:D44"/>
    <mergeCell ref="P44:Q44"/>
    <mergeCell ref="A45:D45"/>
    <mergeCell ref="A46:D46"/>
    <mergeCell ref="O46:Q48"/>
    <mergeCell ref="A47:D47"/>
    <mergeCell ref="A48:D48"/>
    <mergeCell ref="A49:D49"/>
    <mergeCell ref="A50:D50"/>
    <mergeCell ref="A51:D51"/>
    <mergeCell ref="A52:D52"/>
    <mergeCell ref="A54:Q56"/>
    <mergeCell ref="A58:Q58"/>
  </mergeCells>
  <conditionalFormatting sqref="E10:E39">
    <cfRule type="expression" dxfId="0" priority="1">
      <formula>AND(E$8&lt;&gt;"",$C10&lt;&gt;"",E10="")</formula>
    </cfRule>
  </conditionalFormatting>
  <conditionalFormatting sqref="E10:F39">
    <cfRule type="expression" dxfId="1" priority="2">
      <formula>AND(ISNUMBER($F10),$F10=$O10)</formula>
    </cfRule>
    <cfRule type="expression" dxfId="2" priority="3">
      <formula>AND(ISNUMBER($F10),COUNT($F10,$H10,$J10,$L10,$N10)&gt;1,$F10=MAX($F10,$H10,$J10,$L10,$N10),$F10&lt;&gt;$O10)</formula>
    </cfRule>
  </conditionalFormatting>
  <conditionalFormatting sqref="G10:G39">
    <cfRule type="expression" dxfId="3" priority="1">
      <formula>AND(G$8&lt;&gt;"",$C10&lt;&gt;"",G10="")</formula>
    </cfRule>
  </conditionalFormatting>
  <conditionalFormatting sqref="G10:H39">
    <cfRule type="expression" dxfId="4" priority="2">
      <formula>AND(ISNUMBER($H10),$H10=$O10)</formula>
    </cfRule>
    <cfRule type="expression" dxfId="5" priority="3">
      <formula>AND(ISNUMBER($H10),COUNT($F10,$H10,$J10,$L10,$N10)&gt;1,$H10=MAX($F10,$H10,$J10,$L10,$N10),$H10&lt;&gt;$O10)</formula>
    </cfRule>
  </conditionalFormatting>
  <conditionalFormatting sqref="I10:I39">
    <cfRule type="expression" dxfId="6" priority="1">
      <formula>AND(I$8&lt;&gt;"",$C10&lt;&gt;"",I10="")</formula>
    </cfRule>
  </conditionalFormatting>
  <conditionalFormatting sqref="I10:J39">
    <cfRule type="expression" dxfId="7" priority="2">
      <formula>AND(ISNUMBER($J10),$J10=$O10)</formula>
    </cfRule>
    <cfRule type="expression" dxfId="8" priority="3">
      <formula>AND(ISNUMBER($J10),COUNT($F10,$H10,$J10,$L10,$N10)&gt;1,$J10=MAX($F10,$H10,$J10,$L10,$N10),$J10&lt;&gt;$O10)</formula>
    </cfRule>
  </conditionalFormatting>
  <conditionalFormatting sqref="K10:K39">
    <cfRule type="expression" dxfId="9" priority="1">
      <formula>AND(K$8&lt;&gt;"",$C10&lt;&gt;"",K10="")</formula>
    </cfRule>
  </conditionalFormatting>
  <conditionalFormatting sqref="K10:L39">
    <cfRule type="expression" dxfId="10" priority="2">
      <formula>AND(ISNUMBER($L10),$L10=$O10)</formula>
    </cfRule>
    <cfRule type="expression" dxfId="11" priority="3">
      <formula>AND(ISNUMBER($L10),COUNT($F10,$H10,$J10,$L10,$N10)&gt;1,$L10=MAX($F10,$H10,$J10,$L10,$N10),$L10&lt;&gt;$O10)</formula>
    </cfRule>
  </conditionalFormatting>
  <conditionalFormatting sqref="M10:M39">
    <cfRule type="expression" dxfId="12" priority="1">
      <formula>AND(M$8&lt;&gt;"",$C10&lt;&gt;"",M10="")</formula>
    </cfRule>
  </conditionalFormatting>
  <conditionalFormatting sqref="M10:N39">
    <cfRule type="expression" dxfId="13" priority="2">
      <formula>AND(ISNUMBER($N10),$N10=$O10)</formula>
    </cfRule>
    <cfRule type="expression" dxfId="14" priority="3">
      <formula>AND(ISNUMBER($N10),COUNT($F10,$H10,$J10,$L10,$N10)&gt;1,$N10=MAX($F10,$H10,$J10,$L10,$N10),$N10&lt;&gt;$O10)</formula>
    </cfRule>
  </conditionalFormatting>
  <conditionalFormatting sqref="F50">
    <cfRule type="expression" dxfId="15" priority="10">
      <formula>AND(ISNUMBER(F50),F50=$O$44)</formula>
    </cfRule>
  </conditionalFormatting>
  <conditionalFormatting sqref="F49">
    <cfRule type="expression" dxfId="16" priority="20">
      <formula>N(F49)&gt;0</formula>
    </cfRule>
  </conditionalFormatting>
  <conditionalFormatting sqref="H50">
    <cfRule type="expression" dxfId="17" priority="11">
      <formula>AND(ISNUMBER(H50),H50=$O$44)</formula>
    </cfRule>
  </conditionalFormatting>
  <conditionalFormatting sqref="H49">
    <cfRule type="expression" dxfId="18" priority="21">
      <formula>N(H49)&gt;0</formula>
    </cfRule>
  </conditionalFormatting>
  <conditionalFormatting sqref="J50">
    <cfRule type="expression" dxfId="19" priority="12">
      <formula>AND(ISNUMBER(J50),J50=$O$44)</formula>
    </cfRule>
  </conditionalFormatting>
  <conditionalFormatting sqref="J49">
    <cfRule type="expression" dxfId="20" priority="22">
      <formula>N(J49)&gt;0</formula>
    </cfRule>
  </conditionalFormatting>
  <conditionalFormatting sqref="L50">
    <cfRule type="expression" dxfId="21" priority="13">
      <formula>AND(ISNUMBER(L50),L50=$O$44)</formula>
    </cfRule>
  </conditionalFormatting>
  <conditionalFormatting sqref="L49">
    <cfRule type="expression" dxfId="22" priority="23">
      <formula>N(L49)&gt;0</formula>
    </cfRule>
  </conditionalFormatting>
  <conditionalFormatting sqref="N50">
    <cfRule type="expression" dxfId="23" priority="14">
      <formula>AND(ISNUMBER(N50),N50=$O$44)</formula>
    </cfRule>
  </conditionalFormatting>
  <conditionalFormatting sqref="N49">
    <cfRule type="expression" dxfId="24" priority="24">
      <formula>N(N49)&gt;0</formula>
    </cfRule>
  </conditionalFormatting>
  <dataValidations count="11">
    <dataValidation type="decimal" allowBlank="1" showErrorMessage="1" error="Nachlass zwischen 0 % und 100 %" sqref="E44">
      <formula1>0</formula1>
      <formula2>1</formula2>
    </dataValidation>
    <dataValidation type="decimal" allowBlank="1" showErrorMessage="1" error="Steuersatz z. B. 19 %" sqref="E46">
      <formula1>0</formula1>
      <formula2>0.25</formula2>
    </dataValidation>
    <dataValidation type="decimal" allowBlank="1" showErrorMessage="1" error="Skonto zwischen 0 % und 10 %" sqref="E48">
      <formula1>0</formula1>
      <formula2>0.1</formula2>
    </dataValidation>
    <dataValidation type="decimal" allowBlank="1" showErrorMessage="1" error="Nachlass zwischen 0 % und 100 %" sqref="G44">
      <formula1>0</formula1>
      <formula2>1</formula2>
    </dataValidation>
    <dataValidation type="decimal" allowBlank="1" showErrorMessage="1" error="Skonto zwischen 0 % und 10 %" sqref="G48">
      <formula1>0</formula1>
      <formula2>0.1</formula2>
    </dataValidation>
    <dataValidation type="decimal" allowBlank="1" showErrorMessage="1" error="Nachlass zwischen 0 % und 100 %" sqref="I44">
      <formula1>0</formula1>
      <formula2>1</formula2>
    </dataValidation>
    <dataValidation type="decimal" allowBlank="1" showErrorMessage="1" error="Skonto zwischen 0 % und 10 %" sqref="I48">
      <formula1>0</formula1>
      <formula2>0.1</formula2>
    </dataValidation>
    <dataValidation type="decimal" allowBlank="1" showErrorMessage="1" error="Nachlass zwischen 0 % und 100 %" sqref="K44">
      <formula1>0</formula1>
      <formula2>1</formula2>
    </dataValidation>
    <dataValidation type="decimal" allowBlank="1" showErrorMessage="1" error="Skonto zwischen 0 % und 10 %" sqref="K48">
      <formula1>0</formula1>
      <formula2>0.1</formula2>
    </dataValidation>
    <dataValidation type="decimal" allowBlank="1" showErrorMessage="1" error="Nachlass zwischen 0 % und 100 %" sqref="M44">
      <formula1>0</formula1>
      <formula2>1</formula2>
    </dataValidation>
    <dataValidation type="decimal" allowBlank="1" showErrorMessage="1" error="Skonto zwischen 0 % und 10 %" sqref="M48">
      <formula1>0</formula1>
      <formula2>0.1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Preisspiegel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Preisspiegel</dc:title>
  <dc:subject/>
  <dc:description/>
  <cp:keywords/>
  <cp:category/>
  <cp:lastModifiedBy>Unknown</cp:lastModifiedBy>
  <dcterms:created xsi:type="dcterms:W3CDTF">2026-10-24T08:40:52Z</dcterms:created>
  <dcterms:modified xsi:type="dcterms:W3CDTF">2026-10-24T08:40:52Z</dcterms:modified>
</cp:coreProperties>
</file>