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Kalkulation" state="visible" r:id="rId4"/>
  </sheets>
  <definedNames>
    <definedName name="_xlnm.Print_Area" localSheetId="0">'Kalkulation'!$A1:$P70</definedName>
    <definedName name="_xlnm.Print_Titles" localSheetId="0">'Kalkulation'!$14:$14</definedName>
  </definedNames>
  <calcPr calcId="171027" fullCalcOnLoad="1"/>
</workbook>
</file>

<file path=xl/sharedStrings.xml><?xml version="1.0" encoding="utf-8"?>
<sst xmlns="http://schemas.openxmlformats.org/spreadsheetml/2006/main" count="83" uniqueCount="77">
  <si>
    <t>Angebotskalkulation Handwerk</t>
  </si>
  <si>
    <t>Je Position: Material EK + Zuschlag, Lohnminuten × Stundenverrechnungssatz, Fremdleistung, Geräte → Einheitspreis und Gesamtpreis  ·  Gelb hinterlegte Felder ausfüllen</t>
  </si>
  <si>
    <t>Projekt / Kunde</t>
  </si>
  <si>
    <t>Badsanierung Familie Schmidt, Am Markt 3</t>
  </si>
  <si>
    <t>Angebot-Nr. / Datum</t>
  </si>
  <si>
    <t>A-2026-118 · 24.10.2026</t>
  </si>
  <si>
    <t>Kalkulationsgrundlagen</t>
  </si>
  <si>
    <t>Stundenverrechnungssatz netto (€/h)</t>
  </si>
  <si>
    <t>aus der Kalkulation des Stundenverrechnungssatzes (Lohn, Lohnnebenkosten, Gemeinkosten, Wagnis und Gewinn)</t>
  </si>
  <si>
    <t>Materialzuschlag (Standard)</t>
  </si>
  <si>
    <t>gilt für alle Positionen ohne eigenen Zuschlag in Spalte F</t>
  </si>
  <si>
    <t>Zuschlag auf Fremdleistungen</t>
  </si>
  <si>
    <t>für Koordination und Gewährleistung bei Nachunternehmern</t>
  </si>
  <si>
    <t>Monteure im Einsatz</t>
  </si>
  <si>
    <t>für die Ausführungsdauer</t>
  </si>
  <si>
    <t>Arbeitsstunden je Tag und Monteur</t>
  </si>
  <si>
    <t>produktive Stunden auf der Baustelle</t>
  </si>
  <si>
    <t>Pos.</t>
  </si>
  <si>
    <t>Kurztext</t>
  </si>
  <si>
    <t>Menge</t>
  </si>
  <si>
    <t>ME</t>
  </si>
  <si>
    <t>Material EK €/ME</t>
  </si>
  <si>
    <t>Zuschlag abwei-chend</t>
  </si>
  <si>
    <t>Material VK €/ME</t>
  </si>
  <si>
    <t>Lohn min/ME</t>
  </si>
  <si>
    <t>Lohn €/ME</t>
  </si>
  <si>
    <t>Fremd-leistung EK €/ME</t>
  </si>
  <si>
    <t>Fremd-leistung VK €/ME</t>
  </si>
  <si>
    <t>Geräte / Sonstiges €/ME</t>
  </si>
  <si>
    <t>Einheits-preis EP €</t>
  </si>
  <si>
    <t>Gesamt-preis GP €</t>
  </si>
  <si>
    <t>Lohn-stunden</t>
  </si>
  <si>
    <t>Lohn-anteil</t>
  </si>
  <si>
    <t>01</t>
  </si>
  <si>
    <t>Wand- und Bodenfliesen entfernen, Schutt entsorgen</t>
  </si>
  <si>
    <t>m²</t>
  </si>
  <si>
    <t>02</t>
  </si>
  <si>
    <t>Untergrund grundieren, Verbundabdichtung DIN 18534 mit Dichtband</t>
  </si>
  <si>
    <t>03</t>
  </si>
  <si>
    <t>Wandfliesen 30 × 60 cm liefern und verlegen, inkl. Kleber und Fuge</t>
  </si>
  <si>
    <t>04</t>
  </si>
  <si>
    <t>Bodenfliesen 60 × 60 cm R10 liefern und verlegen</t>
  </si>
  <si>
    <t>05</t>
  </si>
  <si>
    <t>Vorwandelement WC mit Wand-WC und Drückerplatte</t>
  </si>
  <si>
    <t>St</t>
  </si>
  <si>
    <t>06</t>
  </si>
  <si>
    <t>Waschtisch 60 cm mit Einhebelmischer montieren</t>
  </si>
  <si>
    <t>07</t>
  </si>
  <si>
    <t>Bodengleiche Dusche mit Ablaufrinne 80 cm</t>
  </si>
  <si>
    <t>08</t>
  </si>
  <si>
    <t>Elektroarbeiten Spiegelleuchte und Steckdose (Nachunternehmer)</t>
  </si>
  <si>
    <t>psch</t>
  </si>
  <si>
    <t>09</t>
  </si>
  <si>
    <t>Baustelleneinrichtung, Staubschutz, Endreinigung</t>
  </si>
  <si>
    <t>Summe netto</t>
  </si>
  <si>
    <t>Zusammenstellung</t>
  </si>
  <si>
    <t>Material Einkauf</t>
  </si>
  <si>
    <t>Material Verkauf</t>
  </si>
  <si>
    <t>Lohn</t>
  </si>
  <si>
    <t>Fremdleistungen Einkauf</t>
  </si>
  <si>
    <t>Fremdleistungen Verkauf</t>
  </si>
  <si>
    <t>Geräte / Sonstiges</t>
  </si>
  <si>
    <t>Rohertrag aus Zuschlägen (Material + Fremdleistung)</t>
  </si>
  <si>
    <t>Zusätzlich zum Gewinnanteil im Stundenverrechnungssatz</t>
  </si>
  <si>
    <t>Angebotssumme netto</t>
  </si>
  <si>
    <t>Nachlass</t>
  </si>
  <si>
    <t>Summe netto nach Nachlass</t>
  </si>
  <si>
    <t>Umsatzsteuer</t>
  </si>
  <si>
    <t>Angebotssumme brutto</t>
  </si>
  <si>
    <t>Lohnstunden gesamt</t>
  </si>
  <si>
    <t>Summe aus Menge × Lohnminuten</t>
  </si>
  <si>
    <t>Ausführungsdauer in Arbeitstagen (aufgerundet)</t>
  </si>
  <si>
    <t>Lohnstunden ÷ (Monteure × Stunden je Tag)</t>
  </si>
  <si>
    <t>Lohnanteil an der Nettosumme (für § 35a EStG)</t>
  </si>
  <si>
    <t>Arbeits-, Maschinen- und Fahrtkosten auf der Rechnung getrennt ausweisen</t>
  </si>
  <si>
    <t>Gelbe Felder ausfüllen. Einheitspreis = Material VK + Lohn + Fremdleistung VK + Geräte; der Lohn je Einheit ist Lohnminuten ÷ 60 × Stundenverrechnungssatz. Einen abweichenden Materialzuschlag nur dort eintragen, wo er vom Standard abweichen soll. Die Zusammenstellung zeigt, wie sich die Angebotssumme zusammensetzt, und hilft bei der Nachkalkulation. Den Stundenverrechnungssatz mit der Vorlage „Kalkulation Stundenverrechnungssatz“ ermitteln. Muster ohne Gewähr.</t>
  </si>
  <si>
    <r>
      <rPr>
        <b/>
        <color rgb="FF162A4D"/>
        <sz val="9"/>
      </rPr>
      <t>Vorlage von BauDock · Bausoftware für Bau &amp; Handwerk · baudock.com</t>
    </r>
    <r>
      <rPr>
        <color rgb="FF6B7280"/>
        <sz val="7.5"/>
      </rPr>
      <t xml:space="preserve">     Für Bauträger, Bauleiter, Architekten und Handwerksbetriebe</t>
    </r>
    <r>
      <rPr>
        <color rgb="FF9CA3AF"/>
        <sz val="6.5"/>
      </rPr>
      <t xml:space="preserve">     Muster ohne Gewähr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</si>
</sst>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0 &quot;€&quot;"/>
    <numFmt numFmtId="165" formatCode="0.0 %"/>
    <numFmt numFmtId="166" formatCode="#,##0.00 &quot;€&quot;;-#,##0.00 &quot;€&quot;;&quot;&quot;"/>
    <numFmt numFmtId="167" formatCode="0;-0;&quot;&quot;"/>
    <numFmt numFmtId="168" formatCode="0.00;-0.00;&quot;&quot;"/>
    <numFmt numFmtId="169" formatCode="0%;-0%;&quot;&quot;"/>
  </numFmts>
  <fonts count="13" x14ac:knownFonts="1">
    <font>
      <color theme="1"/>
      <family val="2"/>
      <scheme val="minor"/>
      <sz val="11"/>
      <name val="Calibri"/>
    </font>
    <font>
      <b/>
      <color rgb="FF162A4D"/>
      <sz val="16"/>
    </font>
    <font>
      <color rgb="FF6B7280"/>
      <sz val="9"/>
    </font>
    <font>
      <color rgb="FF374151"/>
      <sz val="9.5"/>
    </font>
    <font>
      <b/>
      <color rgb="FF162A4D"/>
      <sz val="11.5"/>
    </font>
    <font>
      <i/>
      <color rgb="FF6B7280"/>
      <sz val="8.5"/>
    </font>
    <font>
      <b/>
      <color rgb="FFFFFFFF"/>
      <sz val="9.5"/>
    </font>
    <font>
      <color rgb="FF1F2937"/>
    </font>
    <font>
      <b/>
    </font>
    <font>
      <b/>
      <color rgb="FF162A4D"/>
      <sz val="9.5"/>
    </font>
    <font>
      <b/>
      <color rgb="FF162A4D"/>
      <sz val="10"/>
    </font>
    <font>
      <b/>
      <color rgb="FF162A4D"/>
    </font>
    <font>
      <i/>
      <color rgb="FF6B5B3A"/>
      <sz val="8.5"/>
    </font>
  </fonts>
  <fills count="6">
    <fill>
      <patternFill patternType="none"/>
    </fill>
    <fill>
      <patternFill patternType="gray125"/>
    </fill>
    <fill>
      <patternFill patternType="solid">
        <fgColor rgb="FFFFFBEA"/>
      </patternFill>
    </fill>
    <fill>
      <patternFill patternType="solid">
        <fgColor rgb="FF162A4D"/>
      </patternFill>
    </fill>
    <fill>
      <patternFill patternType="solid">
        <fgColor rgb="FFF3F4F6"/>
      </patternFill>
    </fill>
    <fill>
      <patternFill patternType="solid">
        <fgColor rgb="FFFFFBF0"/>
      </patternFill>
    </fill>
  </fills>
  <borders count="7">
    <border>
      <left/>
      <right/>
      <top/>
      <bottom/>
      <diagonal/>
    </border>
    <border>
      <left/>
      <right/>
      <top/>
      <bottom style="medium">
        <color rgb="FFC9A24B"/>
      </bottom>
      <diagonal/>
    </border>
    <border>
      <left style="thin">
        <color rgb="FFC8CDD5"/>
      </left>
      <right style="thin">
        <color rgb="FFC8CDD5"/>
      </right>
      <top style="thin">
        <color rgb="FFC8CDD5"/>
      </top>
      <bottom style="thin">
        <color rgb="FFC8CDD5"/>
      </bottom>
      <diagonal/>
    </border>
    <border>
      <left/>
      <right/>
      <top/>
      <bottom style="thin">
        <color rgb="FFC9A24B"/>
      </bottom>
      <diagonal/>
    </border>
    <border>
      <left/>
      <right/>
      <top style="medium">
        <color rgb="FF162A4D"/>
      </top>
      <bottom/>
      <diagonal/>
    </border>
    <border>
      <left/>
      <right/>
      <top style="thin">
        <color rgb="FF162A4D"/>
      </top>
      <bottom style="double">
        <color rgb="FF162A4D"/>
      </bottom>
      <diagonal/>
    </border>
    <border>
      <left/>
      <right/>
      <top style="thin">
        <color rgb="FFC9A24B"/>
      </top>
      <bottom/>
      <diagonal/>
    </border>
  </borders>
  <cellStyleXfs count="1">
    <xf numFmtId="0" fontId="0" fillId="0" borderId="0"/>
  </cellStyleXfs>
  <cellXfs count="31">
    <xf numFmtId="0" fontId="0" fillId="0" borderId="0" xfId="0"/>
    <xf numFmtId="0" fontId="1" fillId="0" borderId="0" xfId="0" applyFont="1" applyAlignment="1">
      <alignment vertical="center"/>
    </xf>
    <xf numFmtId="0" fontId="2" fillId="0" borderId="0" xfId="0" applyFont="1"/>
    <xf numFmtId="0" fontId="0" fillId="0" borderId="1" xfId="0" applyBorder="1"/>
    <xf numFmtId="0" fontId="3" fillId="0" borderId="0" xfId="0" applyFont="1" applyAlignment="1">
      <alignment vertical="center" wrapText="1"/>
    </xf>
    <xf numFmtId="0" fontId="0" fillId="2" borderId="2" xfId="0" applyFill="1" applyBorder="1"/>
    <xf numFmtId="0" fontId="4" fillId="0" borderId="3" xfId="0" applyFont="1" applyBorder="1"/>
    <xf numFmtId="164" fontId="0" fillId="2" borderId="2" xfId="0" applyNumberFormat="1" applyFill="1" applyBorder="1" applyAlignment="1">
      <alignment horizontal="right"/>
    </xf>
    <xf numFmtId="0" fontId="5" fillId="0" borderId="0" xfId="0" applyFont="1" applyAlignment="1">
      <alignment vertical="center" wrapText="1"/>
    </xf>
    <xf numFmtId="165" fontId="0" fillId="2" borderId="2" xfId="0" applyNumberFormat="1" applyFill="1" applyBorder="1" applyAlignment="1">
      <alignment horizontal="right"/>
    </xf>
    <xf numFmtId="1" fontId="0" fillId="2" borderId="2" xfId="0" applyNumberFormat="1" applyFill="1" applyBorder="1" applyAlignment="1">
      <alignment horizontal="right"/>
    </xf>
    <xf numFmtId="4" fontId="0" fillId="2" borderId="2" xfId="0" applyNumberFormat="1" applyFill="1" applyBorder="1" applyAlignment="1">
      <alignment horizontal="right"/>
    </xf>
    <xf numFmtId="0" fontId="6" fillId="3" borderId="2" xfId="0" applyFont="1" applyFill="1" applyBorder="1" applyAlignment="1">
      <alignment vertical="center" wrapText="1"/>
    </xf>
    <xf numFmtId="0" fontId="0" fillId="2" borderId="2" xfId="0" applyFill="1" applyBorder="1" applyAlignment="1">
      <alignment vertical="center" wrapText="1"/>
    </xf>
    <xf numFmtId="166" fontId="7" fillId="4" borderId="2" xfId="0" applyNumberFormat="1" applyFont="1" applyFill="1" applyBorder="1" applyAlignment="1">
      <alignment horizontal="right"/>
    </xf>
    <xf numFmtId="167" fontId="0" fillId="2" borderId="2" xfId="0" applyNumberFormat="1" applyFill="1" applyBorder="1" applyAlignment="1">
      <alignment horizontal="right"/>
    </xf>
    <xf numFmtId="166" fontId="8" fillId="4" borderId="2" xfId="0" applyNumberFormat="1" applyFont="1" applyFill="1" applyBorder="1" applyAlignment="1">
      <alignment horizontal="right"/>
    </xf>
    <xf numFmtId="168" fontId="7" fillId="4" borderId="2" xfId="0" applyNumberFormat="1" applyFont="1" applyFill="1" applyBorder="1" applyAlignment="1">
      <alignment horizontal="right"/>
    </xf>
    <xf numFmtId="169" fontId="7" fillId="4" borderId="2" xfId="0" applyNumberFormat="1" applyFont="1" applyFill="1" applyBorder="1" applyAlignment="1">
      <alignment horizontal="right"/>
    </xf>
    <xf numFmtId="0" fontId="9" fillId="0" borderId="2" xfId="0" applyFont="1" applyBorder="1" applyAlignment="1">
      <alignment horizontal="right"/>
    </xf>
    <xf numFmtId="164" fontId="8" fillId="4" borderId="4" xfId="0" applyNumberFormat="1" applyFont="1" applyFill="1" applyBorder="1" applyAlignment="1">
      <alignment horizontal="right"/>
    </xf>
    <xf numFmtId="4" fontId="8" fillId="4" borderId="4" xfId="0" applyNumberFormat="1" applyFont="1" applyFill="1" applyBorder="1" applyAlignment="1">
      <alignment horizontal="right"/>
    </xf>
    <xf numFmtId="0" fontId="3" fillId="0" borderId="0" xfId="0" applyFont="1" applyAlignment="1">
      <alignment horizontal="right" vertical="center"/>
    </xf>
    <xf numFmtId="164" fontId="7" fillId="4" borderId="2" xfId="0" applyNumberFormat="1" applyFont="1" applyFill="1" applyBorder="1" applyAlignment="1">
      <alignment horizontal="right"/>
    </xf>
    <xf numFmtId="0" fontId="10" fillId="0" borderId="0" xfId="0" applyFont="1" applyAlignment="1">
      <alignment horizontal="right" vertical="center"/>
    </xf>
    <xf numFmtId="164" fontId="11" fillId="4" borderId="5" xfId="0" applyNumberFormat="1" applyFont="1" applyFill="1" applyBorder="1" applyAlignment="1">
      <alignment horizontal="right"/>
    </xf>
    <xf numFmtId="4" fontId="7" fillId="4" borderId="2" xfId="0" applyNumberFormat="1" applyFont="1" applyFill="1" applyBorder="1" applyAlignment="1">
      <alignment horizontal="right"/>
    </xf>
    <xf numFmtId="1" fontId="7" fillId="4" borderId="2" xfId="0" applyNumberFormat="1" applyFont="1" applyFill="1" applyBorder="1" applyAlignment="1">
      <alignment horizontal="center"/>
    </xf>
    <xf numFmtId="165" fontId="7" fillId="4" borderId="2" xfId="0" applyNumberFormat="1" applyFont="1" applyFill="1" applyBorder="1" applyAlignment="1">
      <alignment horizontal="right"/>
    </xf>
    <xf numFmtId="0" fontId="12" fillId="5" borderId="0" xfId="0" applyFont="1" applyFill="1" applyAlignment="1">
      <alignment vertical="top" wrapText="1"/>
    </xf>
    <xf numFmtId="0" fontId="0" fillId="0" borderId="6" xfId="0" applyBorder="1"/>
  </cellXfs>
  <cellStyles count="1">
    <cellStyle name="Normal" xfId="0" builtinId="0"/>
  </cellStyles>
  <dxfs count="1">
    <dxf>
      <fill>
        <patternFill patternType="solid">
          <bgColor rgb="FFFFEDD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absolute">
    <xdr:from>
      <xdr:col>14</xdr:col>
      <xdr:colOff>256000</xdr:colOff>
      <xdr:row>0</xdr:row>
      <xdr:rowOff>75000</xdr:rowOff>
    </xdr:from>
    <xdr:ext cx="914400" cy="276225"/>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69"/>
  <sheetViews>
    <sheetView workbookViewId="0" showGridLines="0">
      <pane xSplit="2" ySplit="14" topLeftCell="C15" activePane="bottomRight" state="frozen"/>
      <selection pane="bottomRight"/>
    </sheetView>
  </sheetViews>
  <sheetFormatPr defaultRowHeight="18" outlineLevelRow="0" outlineLevelCol="0" x14ac:dyDescent="55" customHeight="1"/>
  <cols>
    <col min="1" max="1" width="6" customWidth="1"/>
    <col min="2" max="2" width="40" customWidth="1"/>
    <col min="3" max="3" width="8" customWidth="1"/>
    <col min="4" max="4" width="6" customWidth="1"/>
    <col min="5" max="5" width="11" customWidth="1"/>
    <col min="7" max="7" width="11" customWidth="1"/>
    <col min="9" max="12" width="11" customWidth="1"/>
    <col min="13" max="13" width="12" customWidth="1"/>
    <col min="14" max="14" width="13" customWidth="1"/>
  </cols>
  <sheetData>
    <row r="1" ht="30" customHeight="1" spans="1:16" x14ac:dyDescent="0.25">
      <c r="A1" s="1" t="s">
        <v>0</v>
      </c>
      <c r="B1" s="1"/>
      <c r="C1" s="1"/>
      <c r="D1" s="1"/>
      <c r="E1" s="1"/>
      <c r="F1" s="1"/>
      <c r="G1" s="1"/>
      <c r="H1" s="1"/>
      <c r="I1" s="1"/>
      <c r="J1" s="1"/>
      <c r="K1" s="1"/>
      <c r="L1" s="1"/>
      <c r="M1" s="1"/>
      <c r="N1" s="1"/>
      <c r="O1" s="1"/>
      <c r="P1" s="1"/>
    </row>
    <row r="2" spans="1:16" x14ac:dyDescent="0.25">
      <c r="A2" s="2" t="s">
        <v>1</v>
      </c>
      <c r="B2" s="2"/>
      <c r="C2" s="2"/>
      <c r="D2" s="2"/>
      <c r="E2" s="2"/>
      <c r="F2" s="2"/>
      <c r="G2" s="2"/>
      <c r="H2" s="2"/>
      <c r="I2" s="2"/>
      <c r="J2" s="2"/>
      <c r="K2" s="2"/>
      <c r="L2" s="2"/>
      <c r="M2" s="2"/>
      <c r="N2" s="2"/>
      <c r="O2" s="2"/>
      <c r="P2" s="2"/>
    </row>
    <row r="3" spans="1:16" x14ac:dyDescent="0.25">
      <c r="A3" s="3"/>
      <c r="B3" s="3"/>
      <c r="C3" s="3"/>
      <c r="D3" s="3"/>
      <c r="E3" s="3"/>
      <c r="F3" s="3"/>
      <c r="G3" s="3"/>
      <c r="H3" s="3"/>
      <c r="I3" s="3"/>
      <c r="J3" s="3"/>
      <c r="K3" s="3"/>
      <c r="L3" s="3"/>
      <c r="M3" s="3"/>
      <c r="N3" s="3"/>
      <c r="O3" s="3"/>
      <c r="P3" s="3"/>
    </row>
    <row r="5" spans="1:14" x14ac:dyDescent="0.25">
      <c r="A5" s="4" t="s">
        <v>2</v>
      </c>
      <c r="B5" s="4"/>
      <c r="C5" s="5" t="s">
        <v>3</v>
      </c>
      <c r="D5" s="5"/>
      <c r="E5" s="5"/>
      <c r="F5" s="5"/>
      <c r="G5" s="5"/>
      <c r="H5" s="5"/>
      <c r="J5" s="4" t="s">
        <v>4</v>
      </c>
      <c r="K5" s="4"/>
      <c r="L5" s="5" t="s">
        <v>5</v>
      </c>
      <c r="M5" s="5"/>
      <c r="N5" s="5"/>
    </row>
    <row r="7" spans="1:16" x14ac:dyDescent="0.25">
      <c r="A7" s="6" t="s">
        <v>6</v>
      </c>
      <c r="B7" s="6"/>
      <c r="C7" s="6"/>
      <c r="D7" s="6"/>
      <c r="E7" s="6"/>
      <c r="F7" s="6"/>
      <c r="G7" s="6"/>
      <c r="H7" s="6"/>
      <c r="I7" s="6"/>
      <c r="J7" s="6"/>
      <c r="K7" s="6"/>
      <c r="L7" s="6"/>
      <c r="M7" s="6"/>
      <c r="N7" s="6"/>
      <c r="O7" s="6"/>
      <c r="P7" s="6"/>
    </row>
    <row r="8" spans="1:12" x14ac:dyDescent="0.25">
      <c r="A8" s="4" t="s">
        <v>7</v>
      </c>
      <c r="B8" s="4"/>
      <c r="C8" s="7">
        <v>64</v>
      </c>
      <c r="D8" s="7"/>
      <c r="E8" s="8" t="s">
        <v>8</v>
      </c>
      <c r="F8" s="8"/>
      <c r="G8" s="8"/>
      <c r="H8" s="8"/>
      <c r="I8" s="8"/>
      <c r="J8" s="8"/>
      <c r="K8" s="8"/>
      <c r="L8" s="8"/>
    </row>
    <row r="9" spans="1:12" x14ac:dyDescent="0.25">
      <c r="A9" s="4" t="s">
        <v>9</v>
      </c>
      <c r="B9" s="4"/>
      <c r="C9" s="9">
        <v>0.2</v>
      </c>
      <c r="D9" s="9"/>
      <c r="E9" s="8" t="s">
        <v>10</v>
      </c>
      <c r="F9" s="8"/>
      <c r="G9" s="8"/>
      <c r="H9" s="8"/>
      <c r="I9" s="8"/>
      <c r="J9" s="8"/>
      <c r="K9" s="8"/>
      <c r="L9" s="8"/>
    </row>
    <row r="10" spans="1:12" x14ac:dyDescent="0.25">
      <c r="A10" s="4" t="s">
        <v>11</v>
      </c>
      <c r="B10" s="4"/>
      <c r="C10" s="9">
        <v>0.12</v>
      </c>
      <c r="D10" s="9"/>
      <c r="E10" s="8" t="s">
        <v>12</v>
      </c>
      <c r="F10" s="8"/>
      <c r="G10" s="8"/>
      <c r="H10" s="8"/>
      <c r="I10" s="8"/>
      <c r="J10" s="8"/>
      <c r="K10" s="8"/>
      <c r="L10" s="8"/>
    </row>
    <row r="11" spans="1:12" x14ac:dyDescent="0.25">
      <c r="A11" s="4" t="s">
        <v>13</v>
      </c>
      <c r="B11" s="4"/>
      <c r="C11" s="10">
        <v>2</v>
      </c>
      <c r="D11" s="10"/>
      <c r="E11" s="8" t="s">
        <v>14</v>
      </c>
      <c r="F11" s="8"/>
      <c r="G11" s="8"/>
      <c r="H11" s="8"/>
      <c r="I11" s="8"/>
      <c r="J11" s="8"/>
      <c r="K11" s="8"/>
      <c r="L11" s="8"/>
    </row>
    <row r="12" spans="1:12" x14ac:dyDescent="0.25">
      <c r="A12" s="4" t="s">
        <v>15</v>
      </c>
      <c r="B12" s="4"/>
      <c r="C12" s="11">
        <v>8</v>
      </c>
      <c r="D12" s="11"/>
      <c r="E12" s="8" t="s">
        <v>16</v>
      </c>
      <c r="F12" s="8"/>
      <c r="G12" s="8"/>
      <c r="H12" s="8"/>
      <c r="I12" s="8"/>
      <c r="J12" s="8"/>
      <c r="K12" s="8"/>
      <c r="L12" s="8"/>
    </row>
    <row r="14" ht="44" customHeight="1" spans="1:16" x14ac:dyDescent="0.25">
      <c r="A14" s="12" t="s">
        <v>17</v>
      </c>
      <c r="B14" s="12" t="s">
        <v>18</v>
      </c>
      <c r="C14" s="12" t="s">
        <v>19</v>
      </c>
      <c r="D14" s="12" t="s">
        <v>20</v>
      </c>
      <c r="E14" s="12" t="s">
        <v>21</v>
      </c>
      <c r="F14" s="12" t="s">
        <v>22</v>
      </c>
      <c r="G14" s="12" t="s">
        <v>23</v>
      </c>
      <c r="H14" s="12" t="s">
        <v>24</v>
      </c>
      <c r="I14" s="12" t="s">
        <v>25</v>
      </c>
      <c r="J14" s="12" t="s">
        <v>26</v>
      </c>
      <c r="K14" s="12" t="s">
        <v>27</v>
      </c>
      <c r="L14" s="12" t="s">
        <v>28</v>
      </c>
      <c r="M14" s="12" t="s">
        <v>29</v>
      </c>
      <c r="N14" s="12" t="s">
        <v>30</v>
      </c>
      <c r="O14" s="12" t="s">
        <v>31</v>
      </c>
      <c r="P14" s="12" t="s">
        <v>32</v>
      </c>
    </row>
    <row r="15" spans="1:16" x14ac:dyDescent="0.25">
      <c r="A15" s="5" t="s">
        <v>33</v>
      </c>
      <c r="B15" s="13" t="s">
        <v>34</v>
      </c>
      <c r="C15" s="11">
        <v>24.5</v>
      </c>
      <c r="D15" s="5" t="s">
        <v>35</v>
      </c>
      <c r="E15" s="7">
        <v>0</v>
      </c>
      <c r="F15" s="9"/>
      <c r="G15" s="14">
        <f>ROUND(N(E15)*(1+IF(F15="",$C$9,F15)),2)</f>
      </c>
      <c r="H15" s="15">
        <v>35</v>
      </c>
      <c r="I15" s="14">
        <f>ROUND(N(H15)/60*$C$8,2)</f>
      </c>
      <c r="J15" s="7">
        <v>6.5</v>
      </c>
      <c r="K15" s="14">
        <f>ROUND(N(J15)*(1+$C$10),2)</f>
      </c>
      <c r="L15" s="7"/>
      <c r="M15" s="16">
        <f>G15+I15+K15+N(L15)</f>
      </c>
      <c r="N15" s="14">
        <f>ROUND(N(C15)*M15,2)</f>
      </c>
      <c r="O15" s="17">
        <f>ROUND(N(C15)*N(H15)/60,2)</f>
      </c>
      <c r="P15" s="18">
        <f>IF(M15=0,0,I15/M15)</f>
      </c>
    </row>
    <row r="16" spans="1:16" x14ac:dyDescent="0.25">
      <c r="A16" s="5" t="s">
        <v>36</v>
      </c>
      <c r="B16" s="13" t="s">
        <v>37</v>
      </c>
      <c r="C16" s="11">
        <v>14.2</v>
      </c>
      <c r="D16" s="5" t="s">
        <v>35</v>
      </c>
      <c r="E16" s="7">
        <v>18.4</v>
      </c>
      <c r="F16" s="9"/>
      <c r="G16" s="14">
        <f>ROUND(N(E16)*(1+IF(F16="",$C$9,F16)),2)</f>
      </c>
      <c r="H16" s="15">
        <v>25</v>
      </c>
      <c r="I16" s="14">
        <f>ROUND(N(H16)/60*$C$8,2)</f>
      </c>
      <c r="J16" s="7"/>
      <c r="K16" s="14">
        <f>ROUND(N(J16)*(1+$C$10),2)</f>
      </c>
      <c r="L16" s="7"/>
      <c r="M16" s="16">
        <f>G16+I16+K16+N(L16)</f>
      </c>
      <c r="N16" s="14">
        <f>ROUND(N(C16)*M16,2)</f>
      </c>
      <c r="O16" s="17">
        <f>ROUND(N(C16)*N(H16)/60,2)</f>
      </c>
      <c r="P16" s="18">
        <f>IF(M16=0,0,I16/M16)</f>
      </c>
    </row>
    <row r="17" spans="1:16" x14ac:dyDescent="0.25">
      <c r="A17" s="5" t="s">
        <v>38</v>
      </c>
      <c r="B17" s="13" t="s">
        <v>39</v>
      </c>
      <c r="C17" s="11">
        <v>18.6</v>
      </c>
      <c r="D17" s="5" t="s">
        <v>35</v>
      </c>
      <c r="E17" s="7">
        <v>32.5</v>
      </c>
      <c r="F17" s="9"/>
      <c r="G17" s="14">
        <f>ROUND(N(E17)*(1+IF(F17="",$C$9,F17)),2)</f>
      </c>
      <c r="H17" s="15">
        <v>70</v>
      </c>
      <c r="I17" s="14">
        <f>ROUND(N(H17)/60*$C$8,2)</f>
      </c>
      <c r="J17" s="7"/>
      <c r="K17" s="14">
        <f>ROUND(N(J17)*(1+$C$10),2)</f>
      </c>
      <c r="L17" s="7"/>
      <c r="M17" s="16">
        <f>G17+I17+K17+N(L17)</f>
      </c>
      <c r="N17" s="14">
        <f>ROUND(N(C17)*M17,2)</f>
      </c>
      <c r="O17" s="17">
        <f>ROUND(N(C17)*N(H17)/60,2)</f>
      </c>
      <c r="P17" s="18">
        <f>IF(M17=0,0,I17/M17)</f>
      </c>
    </row>
    <row r="18" spans="1:16" x14ac:dyDescent="0.25">
      <c r="A18" s="5" t="s">
        <v>40</v>
      </c>
      <c r="B18" s="13" t="s">
        <v>41</v>
      </c>
      <c r="C18" s="11">
        <v>5.6</v>
      </c>
      <c r="D18" s="5" t="s">
        <v>35</v>
      </c>
      <c r="E18" s="7">
        <v>41</v>
      </c>
      <c r="F18" s="9"/>
      <c r="G18" s="14">
        <f>ROUND(N(E18)*(1+IF(F18="",$C$9,F18)),2)</f>
      </c>
      <c r="H18" s="15">
        <v>85</v>
      </c>
      <c r="I18" s="14">
        <f>ROUND(N(H18)/60*$C$8,2)</f>
      </c>
      <c r="J18" s="7"/>
      <c r="K18" s="14">
        <f>ROUND(N(J18)*(1+$C$10),2)</f>
      </c>
      <c r="L18" s="7"/>
      <c r="M18" s="16">
        <f>G18+I18+K18+N(L18)</f>
      </c>
      <c r="N18" s="14">
        <f>ROUND(N(C18)*M18,2)</f>
      </c>
      <c r="O18" s="17">
        <f>ROUND(N(C18)*N(H18)/60,2)</f>
      </c>
      <c r="P18" s="18">
        <f>IF(M18=0,0,I18/M18)</f>
      </c>
    </row>
    <row r="19" spans="1:16" x14ac:dyDescent="0.25">
      <c r="A19" s="5" t="s">
        <v>42</v>
      </c>
      <c r="B19" s="13" t="s">
        <v>43</v>
      </c>
      <c r="C19" s="11">
        <v>1</v>
      </c>
      <c r="D19" s="5" t="s">
        <v>44</v>
      </c>
      <c r="E19" s="7">
        <v>485</v>
      </c>
      <c r="F19" s="9"/>
      <c r="G19" s="14">
        <f>ROUND(N(E19)*(1+IF(F19="",$C$9,F19)),2)</f>
      </c>
      <c r="H19" s="15">
        <v>240</v>
      </c>
      <c r="I19" s="14">
        <f>ROUND(N(H19)/60*$C$8,2)</f>
      </c>
      <c r="J19" s="7"/>
      <c r="K19" s="14">
        <f>ROUND(N(J19)*(1+$C$10),2)</f>
      </c>
      <c r="L19" s="7"/>
      <c r="M19" s="16">
        <f>G19+I19+K19+N(L19)</f>
      </c>
      <c r="N19" s="14">
        <f>ROUND(N(C19)*M19,2)</f>
      </c>
      <c r="O19" s="17">
        <f>ROUND(N(C19)*N(H19)/60,2)</f>
      </c>
      <c r="P19" s="18">
        <f>IF(M19=0,0,I19/M19)</f>
      </c>
    </row>
    <row r="20" spans="1:16" x14ac:dyDescent="0.25">
      <c r="A20" s="5" t="s">
        <v>45</v>
      </c>
      <c r="B20" s="13" t="s">
        <v>46</v>
      </c>
      <c r="C20" s="11">
        <v>1</v>
      </c>
      <c r="D20" s="5" t="s">
        <v>44</v>
      </c>
      <c r="E20" s="7">
        <v>390</v>
      </c>
      <c r="F20" s="9"/>
      <c r="G20" s="14">
        <f>ROUND(N(E20)*(1+IF(F20="",$C$9,F20)),2)</f>
      </c>
      <c r="H20" s="15">
        <v>150</v>
      </c>
      <c r="I20" s="14">
        <f>ROUND(N(H20)/60*$C$8,2)</f>
      </c>
      <c r="J20" s="7"/>
      <c r="K20" s="14">
        <f>ROUND(N(J20)*(1+$C$10),2)</f>
      </c>
      <c r="L20" s="7"/>
      <c r="M20" s="16">
        <f>G20+I20+K20+N(L20)</f>
      </c>
      <c r="N20" s="14">
        <f>ROUND(N(C20)*M20,2)</f>
      </c>
      <c r="O20" s="17">
        <f>ROUND(N(C20)*N(H20)/60,2)</f>
      </c>
      <c r="P20" s="18">
        <f>IF(M20=0,0,I20/M20)</f>
      </c>
    </row>
    <row r="21" spans="1:16" x14ac:dyDescent="0.25">
      <c r="A21" s="5" t="s">
        <v>47</v>
      </c>
      <c r="B21" s="13" t="s">
        <v>48</v>
      </c>
      <c r="C21" s="11">
        <v>1</v>
      </c>
      <c r="D21" s="5" t="s">
        <v>44</v>
      </c>
      <c r="E21" s="7">
        <v>520</v>
      </c>
      <c r="F21" s="9">
        <v>0.15</v>
      </c>
      <c r="G21" s="14">
        <f>ROUND(N(E21)*(1+IF(F21="",$C$9,F21)),2)</f>
      </c>
      <c r="H21" s="15">
        <v>300</v>
      </c>
      <c r="I21" s="14">
        <f>ROUND(N(H21)/60*$C$8,2)</f>
      </c>
      <c r="J21" s="7"/>
      <c r="K21" s="14">
        <f>ROUND(N(J21)*(1+$C$10),2)</f>
      </c>
      <c r="L21" s="7"/>
      <c r="M21" s="16">
        <f>G21+I21+K21+N(L21)</f>
      </c>
      <c r="N21" s="14">
        <f>ROUND(N(C21)*M21,2)</f>
      </c>
      <c r="O21" s="17">
        <f>ROUND(N(C21)*N(H21)/60,2)</f>
      </c>
      <c r="P21" s="18">
        <f>IF(M21=0,0,I21/M21)</f>
      </c>
    </row>
    <row r="22" spans="1:16" x14ac:dyDescent="0.25">
      <c r="A22" s="5" t="s">
        <v>49</v>
      </c>
      <c r="B22" s="13" t="s">
        <v>50</v>
      </c>
      <c r="C22" s="11">
        <v>1</v>
      </c>
      <c r="D22" s="5" t="s">
        <v>51</v>
      </c>
      <c r="E22" s="7">
        <v>0</v>
      </c>
      <c r="F22" s="9"/>
      <c r="G22" s="14">
        <f>ROUND(N(E22)*(1+IF(F22="",$C$9,F22)),2)</f>
      </c>
      <c r="H22" s="15">
        <v>0</v>
      </c>
      <c r="I22" s="14">
        <f>ROUND(N(H22)/60*$C$8,2)</f>
      </c>
      <c r="J22" s="7">
        <v>380</v>
      </c>
      <c r="K22" s="14">
        <f>ROUND(N(J22)*(1+$C$10),2)</f>
      </c>
      <c r="L22" s="7"/>
      <c r="M22" s="16">
        <f>G22+I22+K22+N(L22)</f>
      </c>
      <c r="N22" s="14">
        <f>ROUND(N(C22)*M22,2)</f>
      </c>
      <c r="O22" s="17">
        <f>ROUND(N(C22)*N(H22)/60,2)</f>
      </c>
      <c r="P22" s="18">
        <f>IF(M22=0,0,I22/M22)</f>
      </c>
    </row>
    <row r="23" spans="1:16" x14ac:dyDescent="0.25">
      <c r="A23" s="5" t="s">
        <v>52</v>
      </c>
      <c r="B23" s="13" t="s">
        <v>53</v>
      </c>
      <c r="C23" s="11">
        <v>1</v>
      </c>
      <c r="D23" s="5" t="s">
        <v>51</v>
      </c>
      <c r="E23" s="7">
        <v>25</v>
      </c>
      <c r="F23" s="9"/>
      <c r="G23" s="14">
        <f>ROUND(N(E23)*(1+IF(F23="",$C$9,F23)),2)</f>
      </c>
      <c r="H23" s="15">
        <v>120</v>
      </c>
      <c r="I23" s="14">
        <f>ROUND(N(H23)/60*$C$8,2)</f>
      </c>
      <c r="J23" s="7"/>
      <c r="K23" s="14">
        <f>ROUND(N(J23)*(1+$C$10),2)</f>
      </c>
      <c r="L23" s="7">
        <v>45</v>
      </c>
      <c r="M23" s="16">
        <f>G23+I23+K23+N(L23)</f>
      </c>
      <c r="N23" s="14">
        <f>ROUND(N(C23)*M23,2)</f>
      </c>
      <c r="O23" s="17">
        <f>ROUND(N(C23)*N(H23)/60,2)</f>
      </c>
      <c r="P23" s="18">
        <f>IF(M23=0,0,I23/M23)</f>
      </c>
    </row>
    <row r="24" spans="1:16" x14ac:dyDescent="0.25">
      <c r="A24" s="5"/>
      <c r="B24" s="13"/>
      <c r="C24" s="11"/>
      <c r="D24" s="5"/>
      <c r="E24" s="7"/>
      <c r="F24" s="9"/>
      <c r="G24" s="14">
        <f>ROUND(N(E24)*(1+IF(F24="",$C$9,F24)),2)</f>
      </c>
      <c r="H24" s="15"/>
      <c r="I24" s="14">
        <f>ROUND(N(H24)/60*$C$8,2)</f>
      </c>
      <c r="J24" s="7"/>
      <c r="K24" s="14">
        <f>ROUND(N(J24)*(1+$C$10),2)</f>
      </c>
      <c r="L24" s="7"/>
      <c r="M24" s="16">
        <f>G24+I24+K24+N(L24)</f>
      </c>
      <c r="N24" s="14">
        <f>ROUND(N(C24)*M24,2)</f>
      </c>
      <c r="O24" s="17">
        <f>ROUND(N(C24)*N(H24)/60,2)</f>
      </c>
      <c r="P24" s="18">
        <f>IF(M24=0,0,I24/M24)</f>
      </c>
    </row>
    <row r="25" spans="1:16" x14ac:dyDescent="0.25">
      <c r="A25" s="5"/>
      <c r="B25" s="13"/>
      <c r="C25" s="11"/>
      <c r="D25" s="5"/>
      <c r="E25" s="7"/>
      <c r="F25" s="9"/>
      <c r="G25" s="14">
        <f>ROUND(N(E25)*(1+IF(F25="",$C$9,F25)),2)</f>
      </c>
      <c r="H25" s="15"/>
      <c r="I25" s="14">
        <f>ROUND(N(H25)/60*$C$8,2)</f>
      </c>
      <c r="J25" s="7"/>
      <c r="K25" s="14">
        <f>ROUND(N(J25)*(1+$C$10),2)</f>
      </c>
      <c r="L25" s="7"/>
      <c r="M25" s="16">
        <f>G25+I25+K25+N(L25)</f>
      </c>
      <c r="N25" s="14">
        <f>ROUND(N(C25)*M25,2)</f>
      </c>
      <c r="O25" s="17">
        <f>ROUND(N(C25)*N(H25)/60,2)</f>
      </c>
      <c r="P25" s="18">
        <f>IF(M25=0,0,I25/M25)</f>
      </c>
    </row>
    <row r="26" spans="1:16" x14ac:dyDescent="0.25">
      <c r="A26" s="5"/>
      <c r="B26" s="13"/>
      <c r="C26" s="11"/>
      <c r="D26" s="5"/>
      <c r="E26" s="7"/>
      <c r="F26" s="9"/>
      <c r="G26" s="14">
        <f>ROUND(N(E26)*(1+IF(F26="",$C$9,F26)),2)</f>
      </c>
      <c r="H26" s="15"/>
      <c r="I26" s="14">
        <f>ROUND(N(H26)/60*$C$8,2)</f>
      </c>
      <c r="J26" s="7"/>
      <c r="K26" s="14">
        <f>ROUND(N(J26)*(1+$C$10),2)</f>
      </c>
      <c r="L26" s="7"/>
      <c r="M26" s="16">
        <f>G26+I26+K26+N(L26)</f>
      </c>
      <c r="N26" s="14">
        <f>ROUND(N(C26)*M26,2)</f>
      </c>
      <c r="O26" s="17">
        <f>ROUND(N(C26)*N(H26)/60,2)</f>
      </c>
      <c r="P26" s="18">
        <f>IF(M26=0,0,I26/M26)</f>
      </c>
    </row>
    <row r="27" spans="1:16" x14ac:dyDescent="0.25">
      <c r="A27" s="5"/>
      <c r="B27" s="13"/>
      <c r="C27" s="11"/>
      <c r="D27" s="5"/>
      <c r="E27" s="7"/>
      <c r="F27" s="9"/>
      <c r="G27" s="14">
        <f>ROUND(N(E27)*(1+IF(F27="",$C$9,F27)),2)</f>
      </c>
      <c r="H27" s="15"/>
      <c r="I27" s="14">
        <f>ROUND(N(H27)/60*$C$8,2)</f>
      </c>
      <c r="J27" s="7"/>
      <c r="K27" s="14">
        <f>ROUND(N(J27)*(1+$C$10),2)</f>
      </c>
      <c r="L27" s="7"/>
      <c r="M27" s="16">
        <f>G27+I27+K27+N(L27)</f>
      </c>
      <c r="N27" s="14">
        <f>ROUND(N(C27)*M27,2)</f>
      </c>
      <c r="O27" s="17">
        <f>ROUND(N(C27)*N(H27)/60,2)</f>
      </c>
      <c r="P27" s="18">
        <f>IF(M27=0,0,I27/M27)</f>
      </c>
    </row>
    <row r="28" spans="1:16" x14ac:dyDescent="0.25">
      <c r="A28" s="5"/>
      <c r="B28" s="13"/>
      <c r="C28" s="11"/>
      <c r="D28" s="5"/>
      <c r="E28" s="7"/>
      <c r="F28" s="9"/>
      <c r="G28" s="14">
        <f>ROUND(N(E28)*(1+IF(F28="",$C$9,F28)),2)</f>
      </c>
      <c r="H28" s="15"/>
      <c r="I28" s="14">
        <f>ROUND(N(H28)/60*$C$8,2)</f>
      </c>
      <c r="J28" s="7"/>
      <c r="K28" s="14">
        <f>ROUND(N(J28)*(1+$C$10),2)</f>
      </c>
      <c r="L28" s="7"/>
      <c r="M28" s="16">
        <f>G28+I28+K28+N(L28)</f>
      </c>
      <c r="N28" s="14">
        <f>ROUND(N(C28)*M28,2)</f>
      </c>
      <c r="O28" s="17">
        <f>ROUND(N(C28)*N(H28)/60,2)</f>
      </c>
      <c r="P28" s="18">
        <f>IF(M28=0,0,I28/M28)</f>
      </c>
    </row>
    <row r="29" spans="1:16" x14ac:dyDescent="0.25">
      <c r="A29" s="5"/>
      <c r="B29" s="13"/>
      <c r="C29" s="11"/>
      <c r="D29" s="5"/>
      <c r="E29" s="7"/>
      <c r="F29" s="9"/>
      <c r="G29" s="14">
        <f>ROUND(N(E29)*(1+IF(F29="",$C$9,F29)),2)</f>
      </c>
      <c r="H29" s="15"/>
      <c r="I29" s="14">
        <f>ROUND(N(H29)/60*$C$8,2)</f>
      </c>
      <c r="J29" s="7"/>
      <c r="K29" s="14">
        <f>ROUND(N(J29)*(1+$C$10),2)</f>
      </c>
      <c r="L29" s="7"/>
      <c r="M29" s="16">
        <f>G29+I29+K29+N(L29)</f>
      </c>
      <c r="N29" s="14">
        <f>ROUND(N(C29)*M29,2)</f>
      </c>
      <c r="O29" s="17">
        <f>ROUND(N(C29)*N(H29)/60,2)</f>
      </c>
      <c r="P29" s="18">
        <f>IF(M29=0,0,I29/M29)</f>
      </c>
    </row>
    <row r="30" spans="1:16" x14ac:dyDescent="0.25">
      <c r="A30" s="5"/>
      <c r="B30" s="13"/>
      <c r="C30" s="11"/>
      <c r="D30" s="5"/>
      <c r="E30" s="7"/>
      <c r="F30" s="9"/>
      <c r="G30" s="14">
        <f>ROUND(N(E30)*(1+IF(F30="",$C$9,F30)),2)</f>
      </c>
      <c r="H30" s="15"/>
      <c r="I30" s="14">
        <f>ROUND(N(H30)/60*$C$8,2)</f>
      </c>
      <c r="J30" s="7"/>
      <c r="K30" s="14">
        <f>ROUND(N(J30)*(1+$C$10),2)</f>
      </c>
      <c r="L30" s="7"/>
      <c r="M30" s="16">
        <f>G30+I30+K30+N(L30)</f>
      </c>
      <c r="N30" s="14">
        <f>ROUND(N(C30)*M30,2)</f>
      </c>
      <c r="O30" s="17">
        <f>ROUND(N(C30)*N(H30)/60,2)</f>
      </c>
      <c r="P30" s="18">
        <f>IF(M30=0,0,I30/M30)</f>
      </c>
    </row>
    <row r="31" spans="1:16" x14ac:dyDescent="0.25">
      <c r="A31" s="5"/>
      <c r="B31" s="13"/>
      <c r="C31" s="11"/>
      <c r="D31" s="5"/>
      <c r="E31" s="7"/>
      <c r="F31" s="9"/>
      <c r="G31" s="14">
        <f>ROUND(N(E31)*(1+IF(F31="",$C$9,F31)),2)</f>
      </c>
      <c r="H31" s="15"/>
      <c r="I31" s="14">
        <f>ROUND(N(H31)/60*$C$8,2)</f>
      </c>
      <c r="J31" s="7"/>
      <c r="K31" s="14">
        <f>ROUND(N(J31)*(1+$C$10),2)</f>
      </c>
      <c r="L31" s="7"/>
      <c r="M31" s="16">
        <f>G31+I31+K31+N(L31)</f>
      </c>
      <c r="N31" s="14">
        <f>ROUND(N(C31)*M31,2)</f>
      </c>
      <c r="O31" s="17">
        <f>ROUND(N(C31)*N(H31)/60,2)</f>
      </c>
      <c r="P31" s="18">
        <f>IF(M31=0,0,I31/M31)</f>
      </c>
    </row>
    <row r="32" spans="1:16" x14ac:dyDescent="0.25">
      <c r="A32" s="5"/>
      <c r="B32" s="13"/>
      <c r="C32" s="11"/>
      <c r="D32" s="5"/>
      <c r="E32" s="7"/>
      <c r="F32" s="9"/>
      <c r="G32" s="14">
        <f>ROUND(N(E32)*(1+IF(F32="",$C$9,F32)),2)</f>
      </c>
      <c r="H32" s="15"/>
      <c r="I32" s="14">
        <f>ROUND(N(H32)/60*$C$8,2)</f>
      </c>
      <c r="J32" s="7"/>
      <c r="K32" s="14">
        <f>ROUND(N(J32)*(1+$C$10),2)</f>
      </c>
      <c r="L32" s="7"/>
      <c r="M32" s="16">
        <f>G32+I32+K32+N(L32)</f>
      </c>
      <c r="N32" s="14">
        <f>ROUND(N(C32)*M32,2)</f>
      </c>
      <c r="O32" s="17">
        <f>ROUND(N(C32)*N(H32)/60,2)</f>
      </c>
      <c r="P32" s="18">
        <f>IF(M32=0,0,I32/M32)</f>
      </c>
    </row>
    <row r="33" spans="1:16" x14ac:dyDescent="0.25">
      <c r="A33" s="5"/>
      <c r="B33" s="13"/>
      <c r="C33" s="11"/>
      <c r="D33" s="5"/>
      <c r="E33" s="7"/>
      <c r="F33" s="9"/>
      <c r="G33" s="14">
        <f>ROUND(N(E33)*(1+IF(F33="",$C$9,F33)),2)</f>
      </c>
      <c r="H33" s="15"/>
      <c r="I33" s="14">
        <f>ROUND(N(H33)/60*$C$8,2)</f>
      </c>
      <c r="J33" s="7"/>
      <c r="K33" s="14">
        <f>ROUND(N(J33)*(1+$C$10),2)</f>
      </c>
      <c r="L33" s="7"/>
      <c r="M33" s="16">
        <f>G33+I33+K33+N(L33)</f>
      </c>
      <c r="N33" s="14">
        <f>ROUND(N(C33)*M33,2)</f>
      </c>
      <c r="O33" s="17">
        <f>ROUND(N(C33)*N(H33)/60,2)</f>
      </c>
      <c r="P33" s="18">
        <f>IF(M33=0,0,I33/M33)</f>
      </c>
    </row>
    <row r="34" spans="1:16" x14ac:dyDescent="0.25">
      <c r="A34" s="5"/>
      <c r="B34" s="13"/>
      <c r="C34" s="11"/>
      <c r="D34" s="5"/>
      <c r="E34" s="7"/>
      <c r="F34" s="9"/>
      <c r="G34" s="14">
        <f>ROUND(N(E34)*(1+IF(F34="",$C$9,F34)),2)</f>
      </c>
      <c r="H34" s="15"/>
      <c r="I34" s="14">
        <f>ROUND(N(H34)/60*$C$8,2)</f>
      </c>
      <c r="J34" s="7"/>
      <c r="K34" s="14">
        <f>ROUND(N(J34)*(1+$C$10),2)</f>
      </c>
      <c r="L34" s="7"/>
      <c r="M34" s="16">
        <f>G34+I34+K34+N(L34)</f>
      </c>
      <c r="N34" s="14">
        <f>ROUND(N(C34)*M34,2)</f>
      </c>
      <c r="O34" s="17">
        <f>ROUND(N(C34)*N(H34)/60,2)</f>
      </c>
      <c r="P34" s="18">
        <f>IF(M34=0,0,I34/M34)</f>
      </c>
    </row>
    <row r="35" spans="1:16" x14ac:dyDescent="0.25">
      <c r="A35" s="5"/>
      <c r="B35" s="13"/>
      <c r="C35" s="11"/>
      <c r="D35" s="5"/>
      <c r="E35" s="7"/>
      <c r="F35" s="9"/>
      <c r="G35" s="14">
        <f>ROUND(N(E35)*(1+IF(F35="",$C$9,F35)),2)</f>
      </c>
      <c r="H35" s="15"/>
      <c r="I35" s="14">
        <f>ROUND(N(H35)/60*$C$8,2)</f>
      </c>
      <c r="J35" s="7"/>
      <c r="K35" s="14">
        <f>ROUND(N(J35)*(1+$C$10),2)</f>
      </c>
      <c r="L35" s="7"/>
      <c r="M35" s="16">
        <f>G35+I35+K35+N(L35)</f>
      </c>
      <c r="N35" s="14">
        <f>ROUND(N(C35)*M35,2)</f>
      </c>
      <c r="O35" s="17">
        <f>ROUND(N(C35)*N(H35)/60,2)</f>
      </c>
      <c r="P35" s="18">
        <f>IF(M35=0,0,I35/M35)</f>
      </c>
    </row>
    <row r="36" spans="1:16" x14ac:dyDescent="0.25">
      <c r="A36" s="5"/>
      <c r="B36" s="13"/>
      <c r="C36" s="11"/>
      <c r="D36" s="5"/>
      <c r="E36" s="7"/>
      <c r="F36" s="9"/>
      <c r="G36" s="14">
        <f>ROUND(N(E36)*(1+IF(F36="",$C$9,F36)),2)</f>
      </c>
      <c r="H36" s="15"/>
      <c r="I36" s="14">
        <f>ROUND(N(H36)/60*$C$8,2)</f>
      </c>
      <c r="J36" s="7"/>
      <c r="K36" s="14">
        <f>ROUND(N(J36)*(1+$C$10),2)</f>
      </c>
      <c r="L36" s="7"/>
      <c r="M36" s="16">
        <f>G36+I36+K36+N(L36)</f>
      </c>
      <c r="N36" s="14">
        <f>ROUND(N(C36)*M36,2)</f>
      </c>
      <c r="O36" s="17">
        <f>ROUND(N(C36)*N(H36)/60,2)</f>
      </c>
      <c r="P36" s="18">
        <f>IF(M36=0,0,I36/M36)</f>
      </c>
    </row>
    <row r="37" spans="1:16" x14ac:dyDescent="0.25">
      <c r="A37" s="5"/>
      <c r="B37" s="13"/>
      <c r="C37" s="11"/>
      <c r="D37" s="5"/>
      <c r="E37" s="7"/>
      <c r="F37" s="9"/>
      <c r="G37" s="14">
        <f>ROUND(N(E37)*(1+IF(F37="",$C$9,F37)),2)</f>
      </c>
      <c r="H37" s="15"/>
      <c r="I37" s="14">
        <f>ROUND(N(H37)/60*$C$8,2)</f>
      </c>
      <c r="J37" s="7"/>
      <c r="K37" s="14">
        <f>ROUND(N(J37)*(1+$C$10),2)</f>
      </c>
      <c r="L37" s="7"/>
      <c r="M37" s="16">
        <f>G37+I37+K37+N(L37)</f>
      </c>
      <c r="N37" s="14">
        <f>ROUND(N(C37)*M37,2)</f>
      </c>
      <c r="O37" s="17">
        <f>ROUND(N(C37)*N(H37)/60,2)</f>
      </c>
      <c r="P37" s="18">
        <f>IF(M37=0,0,I37/M37)</f>
      </c>
    </row>
    <row r="38" spans="1:16" x14ac:dyDescent="0.25">
      <c r="A38" s="5"/>
      <c r="B38" s="13"/>
      <c r="C38" s="11"/>
      <c r="D38" s="5"/>
      <c r="E38" s="7"/>
      <c r="F38" s="9"/>
      <c r="G38" s="14">
        <f>ROUND(N(E38)*(1+IF(F38="",$C$9,F38)),2)</f>
      </c>
      <c r="H38" s="15"/>
      <c r="I38" s="14">
        <f>ROUND(N(H38)/60*$C$8,2)</f>
      </c>
      <c r="J38" s="7"/>
      <c r="K38" s="14">
        <f>ROUND(N(J38)*(1+$C$10),2)</f>
      </c>
      <c r="L38" s="7"/>
      <c r="M38" s="16">
        <f>G38+I38+K38+N(L38)</f>
      </c>
      <c r="N38" s="14">
        <f>ROUND(N(C38)*M38,2)</f>
      </c>
      <c r="O38" s="17">
        <f>ROUND(N(C38)*N(H38)/60,2)</f>
      </c>
      <c r="P38" s="18">
        <f>IF(M38=0,0,I38/M38)</f>
      </c>
    </row>
    <row r="39" spans="1:16" x14ac:dyDescent="0.25">
      <c r="A39" s="5"/>
      <c r="B39" s="13"/>
      <c r="C39" s="11"/>
      <c r="D39" s="5"/>
      <c r="E39" s="7"/>
      <c r="F39" s="9"/>
      <c r="G39" s="14">
        <f>ROUND(N(E39)*(1+IF(F39="",$C$9,F39)),2)</f>
      </c>
      <c r="H39" s="15"/>
      <c r="I39" s="14">
        <f>ROUND(N(H39)/60*$C$8,2)</f>
      </c>
      <c r="J39" s="7"/>
      <c r="K39" s="14">
        <f>ROUND(N(J39)*(1+$C$10),2)</f>
      </c>
      <c r="L39" s="7"/>
      <c r="M39" s="16">
        <f>G39+I39+K39+N(L39)</f>
      </c>
      <c r="N39" s="14">
        <f>ROUND(N(C39)*M39,2)</f>
      </c>
      <c r="O39" s="17">
        <f>ROUND(N(C39)*N(H39)/60,2)</f>
      </c>
      <c r="P39" s="18">
        <f>IF(M39=0,0,I39/M39)</f>
      </c>
    </row>
    <row r="40" spans="1:16" x14ac:dyDescent="0.25">
      <c r="A40" s="5"/>
      <c r="B40" s="13"/>
      <c r="C40" s="11"/>
      <c r="D40" s="5"/>
      <c r="E40" s="7"/>
      <c r="F40" s="9"/>
      <c r="G40" s="14">
        <f>ROUND(N(E40)*(1+IF(F40="",$C$9,F40)),2)</f>
      </c>
      <c r="H40" s="15"/>
      <c r="I40" s="14">
        <f>ROUND(N(H40)/60*$C$8,2)</f>
      </c>
      <c r="J40" s="7"/>
      <c r="K40" s="14">
        <f>ROUND(N(J40)*(1+$C$10),2)</f>
      </c>
      <c r="L40" s="7"/>
      <c r="M40" s="16">
        <f>G40+I40+K40+N(L40)</f>
      </c>
      <c r="N40" s="14">
        <f>ROUND(N(C40)*M40,2)</f>
      </c>
      <c r="O40" s="17">
        <f>ROUND(N(C40)*N(H40)/60,2)</f>
      </c>
      <c r="P40" s="18">
        <f>IF(M40=0,0,I40/M40)</f>
      </c>
    </row>
    <row r="41" spans="1:16" x14ac:dyDescent="0.25">
      <c r="A41" s="5"/>
      <c r="B41" s="13"/>
      <c r="C41" s="11"/>
      <c r="D41" s="5"/>
      <c r="E41" s="7"/>
      <c r="F41" s="9"/>
      <c r="G41" s="14">
        <f>ROUND(N(E41)*(1+IF(F41="",$C$9,F41)),2)</f>
      </c>
      <c r="H41" s="15"/>
      <c r="I41" s="14">
        <f>ROUND(N(H41)/60*$C$8,2)</f>
      </c>
      <c r="J41" s="7"/>
      <c r="K41" s="14">
        <f>ROUND(N(J41)*(1+$C$10),2)</f>
      </c>
      <c r="L41" s="7"/>
      <c r="M41" s="16">
        <f>G41+I41+K41+N(L41)</f>
      </c>
      <c r="N41" s="14">
        <f>ROUND(N(C41)*M41,2)</f>
      </c>
      <c r="O41" s="17">
        <f>ROUND(N(C41)*N(H41)/60,2)</f>
      </c>
      <c r="P41" s="18">
        <f>IF(M41=0,0,I41/M41)</f>
      </c>
    </row>
    <row r="42" spans="1:16" x14ac:dyDescent="0.25">
      <c r="A42" s="5"/>
      <c r="B42" s="13"/>
      <c r="C42" s="11"/>
      <c r="D42" s="5"/>
      <c r="E42" s="7"/>
      <c r="F42" s="9"/>
      <c r="G42" s="14">
        <f>ROUND(N(E42)*(1+IF(F42="",$C$9,F42)),2)</f>
      </c>
      <c r="H42" s="15"/>
      <c r="I42" s="14">
        <f>ROUND(N(H42)/60*$C$8,2)</f>
      </c>
      <c r="J42" s="7"/>
      <c r="K42" s="14">
        <f>ROUND(N(J42)*(1+$C$10),2)</f>
      </c>
      <c r="L42" s="7"/>
      <c r="M42" s="16">
        <f>G42+I42+K42+N(L42)</f>
      </c>
      <c r="N42" s="14">
        <f>ROUND(N(C42)*M42,2)</f>
      </c>
      <c r="O42" s="17">
        <f>ROUND(N(C42)*N(H42)/60,2)</f>
      </c>
      <c r="P42" s="18">
        <f>IF(M42=0,0,I42/M42)</f>
      </c>
    </row>
    <row r="43" spans="1:16" x14ac:dyDescent="0.25">
      <c r="A43" s="5"/>
      <c r="B43" s="13"/>
      <c r="C43" s="11"/>
      <c r="D43" s="5"/>
      <c r="E43" s="7"/>
      <c r="F43" s="9"/>
      <c r="G43" s="14">
        <f>ROUND(N(E43)*(1+IF(F43="",$C$9,F43)),2)</f>
      </c>
      <c r="H43" s="15"/>
      <c r="I43" s="14">
        <f>ROUND(N(H43)/60*$C$8,2)</f>
      </c>
      <c r="J43" s="7"/>
      <c r="K43" s="14">
        <f>ROUND(N(J43)*(1+$C$10),2)</f>
      </c>
      <c r="L43" s="7"/>
      <c r="M43" s="16">
        <f>G43+I43+K43+N(L43)</f>
      </c>
      <c r="N43" s="14">
        <f>ROUND(N(C43)*M43,2)</f>
      </c>
      <c r="O43" s="17">
        <f>ROUND(N(C43)*N(H43)/60,2)</f>
      </c>
      <c r="P43" s="18">
        <f>IF(M43=0,0,I43/M43)</f>
      </c>
    </row>
    <row r="44" spans="1:16" x14ac:dyDescent="0.25">
      <c r="A44" s="5"/>
      <c r="B44" s="13"/>
      <c r="C44" s="11"/>
      <c r="D44" s="5"/>
      <c r="E44" s="7"/>
      <c r="F44" s="9"/>
      <c r="G44" s="14">
        <f>ROUND(N(E44)*(1+IF(F44="",$C$9,F44)),2)</f>
      </c>
      <c r="H44" s="15"/>
      <c r="I44" s="14">
        <f>ROUND(N(H44)/60*$C$8,2)</f>
      </c>
      <c r="J44" s="7"/>
      <c r="K44" s="14">
        <f>ROUND(N(J44)*(1+$C$10),2)</f>
      </c>
      <c r="L44" s="7"/>
      <c r="M44" s="16">
        <f>G44+I44+K44+N(L44)</f>
      </c>
      <c r="N44" s="14">
        <f>ROUND(N(C44)*M44,2)</f>
      </c>
      <c r="O44" s="17">
        <f>ROUND(N(C44)*N(H44)/60,2)</f>
      </c>
      <c r="P44" s="18">
        <f>IF(M44=0,0,I44/M44)</f>
      </c>
    </row>
    <row r="45" spans="1:15" x14ac:dyDescent="0.25">
      <c r="A45" s="19" t="s">
        <v>54</v>
      </c>
      <c r="B45" s="19"/>
      <c r="C45" s="19"/>
      <c r="D45" s="19"/>
      <c r="E45" s="19"/>
      <c r="F45" s="19"/>
      <c r="G45" s="19"/>
      <c r="H45" s="19"/>
      <c r="I45" s="19"/>
      <c r="J45" s="19"/>
      <c r="K45" s="19"/>
      <c r="L45" s="19"/>
      <c r="N45" s="20">
        <f>SUM(N15:N44)</f>
      </c>
      <c r="O45" s="21">
        <f>SUM(O15:O44)</f>
      </c>
    </row>
    <row r="47" spans="1:16" x14ac:dyDescent="0.25">
      <c r="A47" s="6" t="s">
        <v>55</v>
      </c>
      <c r="B47" s="6"/>
      <c r="C47" s="6"/>
      <c r="D47" s="6"/>
      <c r="E47" s="6"/>
      <c r="F47" s="6"/>
      <c r="G47" s="6"/>
      <c r="H47" s="6"/>
      <c r="I47" s="6"/>
      <c r="J47" s="6"/>
      <c r="K47" s="6"/>
      <c r="L47" s="6"/>
      <c r="M47" s="6"/>
      <c r="N47" s="6"/>
      <c r="O47" s="6"/>
      <c r="P47" s="6"/>
    </row>
    <row r="48" spans="1:7" x14ac:dyDescent="0.25">
      <c r="A48" s="22" t="s">
        <v>56</v>
      </c>
      <c r="B48" s="22"/>
      <c r="C48" s="22"/>
      <c r="D48" s="22"/>
      <c r="F48" s="23">
        <f>ROUND(SUMPRODUCT(C15:C44,E15:E44),2)</f>
      </c>
      <c r="G48" s="23"/>
    </row>
    <row r="49" spans="1:7" x14ac:dyDescent="0.25">
      <c r="A49" s="22" t="s">
        <v>57</v>
      </c>
      <c r="B49" s="22"/>
      <c r="C49" s="22"/>
      <c r="D49" s="22"/>
      <c r="F49" s="23">
        <f>ROUND(SUMPRODUCT(C15:C44,G15:G44),2)</f>
      </c>
      <c r="G49" s="23"/>
    </row>
    <row r="50" spans="1:7" x14ac:dyDescent="0.25">
      <c r="A50" s="22" t="s">
        <v>58</v>
      </c>
      <c r="B50" s="22"/>
      <c r="C50" s="22"/>
      <c r="D50" s="22"/>
      <c r="F50" s="23">
        <f>ROUND(SUMPRODUCT(C15:C44,I15:I44),2)</f>
      </c>
      <c r="G50" s="23"/>
    </row>
    <row r="51" spans="1:7" x14ac:dyDescent="0.25">
      <c r="A51" s="22" t="s">
        <v>59</v>
      </c>
      <c r="B51" s="22"/>
      <c r="C51" s="22"/>
      <c r="D51" s="22"/>
      <c r="F51" s="23">
        <f>ROUND(SUMPRODUCT(C15:C44,J15:J44),2)</f>
      </c>
      <c r="G51" s="23"/>
    </row>
    <row r="52" spans="1:7" x14ac:dyDescent="0.25">
      <c r="A52" s="22" t="s">
        <v>60</v>
      </c>
      <c r="B52" s="22"/>
      <c r="C52" s="22"/>
      <c r="D52" s="22"/>
      <c r="F52" s="23">
        <f>ROUND(SUMPRODUCT(C15:C44,K15:K44),2)</f>
      </c>
      <c r="G52" s="23"/>
    </row>
    <row r="53" spans="1:7" x14ac:dyDescent="0.25">
      <c r="A53" s="22" t="s">
        <v>61</v>
      </c>
      <c r="B53" s="22"/>
      <c r="C53" s="22"/>
      <c r="D53" s="22"/>
      <c r="F53" s="23">
        <f>ROUND(SUMPRODUCT(C15:C44,L15:L44),2)</f>
      </c>
      <c r="G53" s="23"/>
    </row>
    <row r="54" spans="1:14" x14ac:dyDescent="0.25">
      <c r="A54" s="22" t="s">
        <v>62</v>
      </c>
      <c r="B54" s="22"/>
      <c r="C54" s="22"/>
      <c r="D54" s="22"/>
      <c r="F54" s="23">
        <f>F49-F48+F52-F51</f>
      </c>
      <c r="G54" s="23"/>
      <c r="H54" s="8" t="s">
        <v>63</v>
      </c>
      <c r="I54" s="8"/>
      <c r="J54" s="8"/>
      <c r="K54" s="8"/>
      <c r="L54" s="8"/>
      <c r="M54" s="8"/>
      <c r="N54" s="8"/>
    </row>
    <row r="55" spans="1:7" x14ac:dyDescent="0.25">
      <c r="A55" s="24" t="s">
        <v>64</v>
      </c>
      <c r="B55" s="24"/>
      <c r="C55" s="24"/>
      <c r="D55" s="24"/>
      <c r="F55" s="25">
        <f>N45</f>
      </c>
      <c r="G55" s="25"/>
    </row>
    <row r="56" spans="1:7" x14ac:dyDescent="0.25">
      <c r="A56" s="22" t="s">
        <v>65</v>
      </c>
      <c r="B56" s="22"/>
      <c r="C56" s="22"/>
      <c r="D56" s="22"/>
      <c r="E56" s="9">
        <v>0</v>
      </c>
      <c r="F56" s="23">
        <f>-ROUND(F55*E56,2)</f>
      </c>
      <c r="G56" s="23"/>
    </row>
    <row r="57" spans="1:7" x14ac:dyDescent="0.25">
      <c r="A57" s="24" t="s">
        <v>66</v>
      </c>
      <c r="B57" s="24"/>
      <c r="C57" s="24"/>
      <c r="D57" s="24"/>
      <c r="F57" s="25">
        <f>F55+F56</f>
      </c>
      <c r="G57" s="25"/>
    </row>
    <row r="58" spans="1:7" x14ac:dyDescent="0.25">
      <c r="A58" s="22" t="s">
        <v>67</v>
      </c>
      <c r="B58" s="22"/>
      <c r="C58" s="22"/>
      <c r="D58" s="22"/>
      <c r="E58" s="9">
        <v>0.19</v>
      </c>
      <c r="F58" s="23">
        <f>ROUND(F57*E58,2)</f>
      </c>
      <c r="G58" s="23"/>
    </row>
    <row r="59" spans="1:7" x14ac:dyDescent="0.25">
      <c r="A59" s="24" t="s">
        <v>68</v>
      </c>
      <c r="B59" s="24"/>
      <c r="C59" s="24"/>
      <c r="D59" s="24"/>
      <c r="F59" s="25">
        <f>F57+F58</f>
      </c>
      <c r="G59" s="25"/>
    </row>
    <row r="61" spans="1:14" x14ac:dyDescent="0.25">
      <c r="A61" s="22" t="s">
        <v>69</v>
      </c>
      <c r="B61" s="22"/>
      <c r="C61" s="22"/>
      <c r="D61" s="22"/>
      <c r="F61" s="26">
        <f>O45</f>
      </c>
      <c r="G61" s="26"/>
      <c r="H61" s="8" t="s">
        <v>70</v>
      </c>
      <c r="I61" s="8"/>
      <c r="J61" s="8"/>
      <c r="K61" s="8"/>
      <c r="L61" s="8"/>
      <c r="M61" s="8"/>
      <c r="N61" s="8"/>
    </row>
    <row r="62" spans="1:14" x14ac:dyDescent="0.25">
      <c r="A62" s="22" t="s">
        <v>71</v>
      </c>
      <c r="B62" s="22"/>
      <c r="C62" s="22"/>
      <c r="D62" s="22"/>
      <c r="F62" s="27">
        <f>IF(N($C$11)*N($C$12)=0,"",ROUNDUP(O45/($C$11*$C$12),0))</f>
      </c>
      <c r="G62" s="27"/>
      <c r="H62" s="8" t="s">
        <v>72</v>
      </c>
      <c r="I62" s="8"/>
      <c r="J62" s="8"/>
      <c r="K62" s="8"/>
      <c r="L62" s="8"/>
      <c r="M62" s="8"/>
      <c r="N62" s="8"/>
    </row>
    <row r="63" spans="1:14" x14ac:dyDescent="0.25">
      <c r="A63" s="22" t="s">
        <v>73</v>
      </c>
      <c r="B63" s="22"/>
      <c r="C63" s="22"/>
      <c r="D63" s="22"/>
      <c r="F63" s="28">
        <f>IF(F55=0,"",F50/F55)</f>
      </c>
      <c r="G63" s="28"/>
      <c r="H63" s="8" t="s">
        <v>74</v>
      </c>
      <c r="I63" s="8"/>
      <c r="J63" s="8"/>
      <c r="K63" s="8"/>
      <c r="L63" s="8"/>
      <c r="M63" s="8"/>
      <c r="N63" s="8"/>
    </row>
    <row r="65" spans="1:16" x14ac:dyDescent="0.25">
      <c r="A65" s="29" t="s">
        <v>75</v>
      </c>
      <c r="B65" s="29"/>
      <c r="C65" s="29"/>
      <c r="D65" s="29"/>
      <c r="E65" s="29"/>
      <c r="F65" s="29"/>
      <c r="G65" s="29"/>
      <c r="H65" s="29"/>
      <c r="I65" s="29"/>
      <c r="J65" s="29"/>
      <c r="K65" s="29"/>
      <c r="L65" s="29"/>
      <c r="M65" s="29"/>
      <c r="N65" s="29"/>
      <c r="O65" s="29"/>
      <c r="P65" s="29"/>
    </row>
    <row r="66" spans="1:16" x14ac:dyDescent="0.25">
      <c r="A66" s="29"/>
      <c r="B66" s="29"/>
      <c r="C66" s="29"/>
      <c r="D66" s="29"/>
      <c r="E66" s="29"/>
      <c r="F66" s="29"/>
      <c r="G66" s="29"/>
      <c r="H66" s="29"/>
      <c r="I66" s="29"/>
      <c r="J66" s="29"/>
      <c r="K66" s="29"/>
      <c r="L66" s="29"/>
      <c r="M66" s="29"/>
      <c r="N66" s="29"/>
      <c r="O66" s="29"/>
      <c r="P66" s="29"/>
    </row>
    <row r="67" spans="1:16" x14ac:dyDescent="0.25">
      <c r="A67" s="29"/>
      <c r="B67" s="29"/>
      <c r="C67" s="29"/>
      <c r="D67" s="29"/>
      <c r="E67" s="29"/>
      <c r="F67" s="29"/>
      <c r="G67" s="29"/>
      <c r="H67" s="29"/>
      <c r="I67" s="29"/>
      <c r="J67" s="29"/>
      <c r="K67" s="29"/>
      <c r="L67" s="29"/>
      <c r="M67" s="29"/>
      <c r="N67" s="29"/>
      <c r="O67" s="29"/>
      <c r="P67" s="29"/>
    </row>
    <row r="69" spans="1:16" x14ac:dyDescent="0.25">
      <c r="A69" s="30" t="s">
        <v>76</v>
      </c>
      <c r="B69" s="30"/>
      <c r="C69" s="30"/>
      <c r="D69" s="30"/>
      <c r="E69" s="30"/>
      <c r="F69" s="30"/>
      <c r="G69" s="30"/>
      <c r="H69" s="30"/>
      <c r="I69" s="30"/>
      <c r="J69" s="30"/>
      <c r="K69" s="30"/>
      <c r="L69" s="30"/>
      <c r="M69" s="30"/>
      <c r="N69" s="30"/>
      <c r="O69" s="30"/>
      <c r="P69" s="30"/>
    </row>
  </sheetData>
  <mergeCells count="60">
    <mergeCell ref="A1:P1"/>
    <mergeCell ref="A2:P2"/>
    <mergeCell ref="A5:B5"/>
    <mergeCell ref="C5:H5"/>
    <mergeCell ref="J5:K5"/>
    <mergeCell ref="L5:N5"/>
    <mergeCell ref="A7:P7"/>
    <mergeCell ref="A8:B8"/>
    <mergeCell ref="C8:D8"/>
    <mergeCell ref="E8:L8"/>
    <mergeCell ref="A9:B9"/>
    <mergeCell ref="C9:D9"/>
    <mergeCell ref="E9:L9"/>
    <mergeCell ref="A10:B10"/>
    <mergeCell ref="C10:D10"/>
    <mergeCell ref="E10:L10"/>
    <mergeCell ref="A11:B11"/>
    <mergeCell ref="C11:D11"/>
    <mergeCell ref="E11:L11"/>
    <mergeCell ref="A12:B12"/>
    <mergeCell ref="C12:D12"/>
    <mergeCell ref="E12:L12"/>
    <mergeCell ref="A45:L45"/>
    <mergeCell ref="A47:P47"/>
    <mergeCell ref="A48:D48"/>
    <mergeCell ref="F48:G48"/>
    <mergeCell ref="A49:D49"/>
    <mergeCell ref="F49:G49"/>
    <mergeCell ref="A50:D50"/>
    <mergeCell ref="F50:G50"/>
    <mergeCell ref="A51:D51"/>
    <mergeCell ref="F51:G51"/>
    <mergeCell ref="A52:D52"/>
    <mergeCell ref="F52:G52"/>
    <mergeCell ref="A53:D53"/>
    <mergeCell ref="F53:G53"/>
    <mergeCell ref="A54:D54"/>
    <mergeCell ref="F54:G54"/>
    <mergeCell ref="H54:N54"/>
    <mergeCell ref="A55:D55"/>
    <mergeCell ref="F55:G55"/>
    <mergeCell ref="A56:D56"/>
    <mergeCell ref="F56:G56"/>
    <mergeCell ref="A57:D57"/>
    <mergeCell ref="F57:G57"/>
    <mergeCell ref="A58:D58"/>
    <mergeCell ref="F58:G58"/>
    <mergeCell ref="A59:D59"/>
    <mergeCell ref="F59:G59"/>
    <mergeCell ref="A61:D61"/>
    <mergeCell ref="F61:G61"/>
    <mergeCell ref="H61:N61"/>
    <mergeCell ref="A62:D62"/>
    <mergeCell ref="F62:G62"/>
    <mergeCell ref="H62:N62"/>
    <mergeCell ref="A63:D63"/>
    <mergeCell ref="F63:G63"/>
    <mergeCell ref="H63:N63"/>
    <mergeCell ref="A65:P67"/>
    <mergeCell ref="A69:P69"/>
  </mergeCells>
  <conditionalFormatting sqref="C15:C44">
    <cfRule type="expression" dxfId="0" priority="1">
      <formula>AND(C15="",N(M15)&gt;0)</formula>
    </cfRule>
  </conditionalFormatting>
  <dataValidations count="5">
    <dataValidation type="decimal" allowBlank="1" showErrorMessage="1" error="Zuschlag zwischen 0 % und 300 %" sqref="C10">
      <formula1>0</formula1>
      <formula2>3</formula2>
    </dataValidation>
    <dataValidation type="decimal" allowBlank="1" showErrorMessage="1" error="Zuschlag zwischen 0 % und 300 %" sqref="C9:C10">
      <formula1>0</formula1>
      <formula2>3</formula2>
    </dataValidation>
    <dataValidation type="decimal" allowBlank="1" showErrorMessage="1" error="Prozentsatz prüfen" sqref="E56">
      <formula1>0</formula1>
      <formula2>1</formula2>
    </dataValidation>
    <dataValidation type="decimal" allowBlank="1" showErrorMessage="1" error="Prozentsatz prüfen" sqref="E58">
      <formula1>0</formula1>
      <formula2>0.25</formula2>
    </dataValidation>
    <dataValidation type="decimal" allowBlank="1" showErrorMessage="1" error="Zuschlag zwischen 0 % und 300 %" sqref="F15:F44">
      <formula1>0</formula1>
      <formula2>3</formula2>
    </dataValidation>
  </dataValidations>
  <pageMargins left="0.5" right="0.5" top="0.6" bottom="0.6" header="0.3" footer="0.3"/>
  <pageSetup paperSize="9" orientation="landscape" horizontalDpi="4294967295" verticalDpi="4294967295" scale="100" fitToWidth="1" fitToHeight="0"/>
  <headerFooter>
    <oddFooter>&amp;L&amp;8BauDock · Bausoftware für Bau &amp; Handwerk · baudock.com&amp;6   Muster ohne Gewähr&amp;R&amp;8Seite &amp;P von &amp;N</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Kalkulation</vt:lpstr>
    </vt:vector>
  </TitlesOfParts>
  <Company>BauDock · baudock.com</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BauDock</dc:creator>
  <dc:title>Angebotskalkulation Handwerk</dc:title>
  <dc:subject/>
  <dc:description/>
  <cp:keywords/>
  <cp:category/>
  <cp:lastModifiedBy>Unknown</cp:lastModifiedBy>
  <dcterms:created xsi:type="dcterms:W3CDTF">2026-10-24T08:40:52Z</dcterms:created>
  <dcterms:modified xsi:type="dcterms:W3CDTF">2026-10-24T08:40:52Z</dcterms:modified>
</cp:coreProperties>
</file>