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norarrechnung" state="visible" r:id="rId4"/>
  </sheets>
  <definedNames>
    <definedName name="_xlnm.Print_Area" localSheetId="0">'Honorarrechnung'!$A1:$G71</definedName>
  </definedNames>
  <calcPr calcId="171027" fullCalcOnLoad="1"/>
</workbook>
</file>

<file path=xl/sharedStrings.xml><?xml version="1.0" encoding="utf-8"?>
<sst xmlns="http://schemas.openxmlformats.org/spreadsheetml/2006/main" count="91" uniqueCount="83">
  <si>
    <t>Honorarrechnung Architekt nach HOAI</t>
  </si>
  <si>
    <t>Abschlags- und Schlussrechnung · Leistungsstand je LPH, Nebenkosten, bisherige Abschläge, Umsatzsteuer  ·  Gelb hinterlegte Felder ausfüllen</t>
  </si>
  <si>
    <t>Architekt / Büro (Name, Anschrift)</t>
  </si>
  <si>
    <t>Architekturbüro Hansen, Am Wall 20, 28195 Bremen</t>
  </si>
  <si>
    <t>Rechnungs-Nr.</t>
  </si>
  <si>
    <t>HR-2026-031</t>
  </si>
  <si>
    <t>Auftraggeber (Name, Anschrift)</t>
  </si>
  <si>
    <t>Lindenhof Projekt GmbH, Hafenstraße 5, 28217 Bremen</t>
  </si>
  <si>
    <t>Rechnungsdatum</t>
  </si>
  <si>
    <t>Projekt / Objekt</t>
  </si>
  <si>
    <t>Neubau Mehrfamilienhaus Lindenstraße 12</t>
  </si>
  <si>
    <t>Architektenvertrag vom</t>
  </si>
  <si>
    <t>Steuernummer / USt-IdNr. des Büros</t>
  </si>
  <si>
    <t>Leistungen bis</t>
  </si>
  <si>
    <t>1. Grundlagen</t>
  </si>
  <si>
    <t>Art der Rechnung</t>
  </si>
  <si>
    <t>Abschlagsrechnung</t>
  </si>
  <si>
    <t>Abschlagsrechnung oder Schlussrechnung</t>
  </si>
  <si>
    <t>Objektart</t>
  </si>
  <si>
    <t>Gebäude</t>
  </si>
  <si>
    <t>bestimmt die Bewertung der Leistungsphasen nach § 34 Abs. 3 HOAI</t>
  </si>
  <si>
    <t>Honorar für 100 % der Grundleistungen netto (lt. Vertrag)</t>
  </si>
  <si>
    <t>aus der Honorarvereinbarung bzw. aus der Vorlage „HOAI-Honorarangebot“ (anrechenbare Kosten, Zone, Satz)</t>
  </si>
  <si>
    <t>Nebenkostenpauschale in % der Honorare</t>
  </si>
  <si>
    <t>0 %, wenn Nebenkosten nach Einzelnachweis abgerechnet werden (Abschnitt 3)</t>
  </si>
  <si>
    <t>Umsatzsteuersatz</t>
  </si>
  <si>
    <t/>
  </si>
  <si>
    <t>2. Grundleistungen nach Leistungsphasen (§ 34 Abs. 3 HOAI)</t>
  </si>
  <si>
    <t>Leistungsphase</t>
  </si>
  <si>
    <t>Bewertung § 34</t>
  </si>
  <si>
    <t>beauftragt</t>
  </si>
  <si>
    <t>abweichend vereinbart</t>
  </si>
  <si>
    <t>Honorar der LPH €</t>
  </si>
  <si>
    <t>Leistungs-stand erbracht</t>
  </si>
  <si>
    <t>Honorar erbracht €</t>
  </si>
  <si>
    <t>LPH 1  Grundlagenermittlung</t>
  </si>
  <si>
    <t>ja</t>
  </si>
  <si>
    <t>LPH 2  Vorplanung</t>
  </si>
  <si>
    <t>LPH 3  Entwurfsplanung</t>
  </si>
  <si>
    <t>LPH 4  Genehmigungsplanung</t>
  </si>
  <si>
    <t>LPH 5  Ausführungsplanung</t>
  </si>
  <si>
    <t>LPH 6  Vorbereitung der Vergabe</t>
  </si>
  <si>
    <t>LPH 7  Mitwirkung bei der Vergabe</t>
  </si>
  <si>
    <t>LPH 8  Objektüberwachung – Bauüberwachung und Dokumentation</t>
  </si>
  <si>
    <t>LPH 9  Objektbetreuung</t>
  </si>
  <si>
    <t>nein</t>
  </si>
  <si>
    <t>Summe Grundleistungen</t>
  </si>
  <si>
    <t>3. Besondere Leistungen (§ 3 Abs. 3 HOAI) und Nebenkosten nach Nachweis</t>
  </si>
  <si>
    <t>Leistung</t>
  </si>
  <si>
    <t>Grundlage (Vereinbarung vom)</t>
  </si>
  <si>
    <t>vereinbart €</t>
  </si>
  <si>
    <t>erbracht</t>
  </si>
  <si>
    <t>erbracht €</t>
  </si>
  <si>
    <t>Bestandsaufnahme und Aufmaß des Grundstücks</t>
  </si>
  <si>
    <t>Vereinbarung vom 12.01.2026</t>
  </si>
  <si>
    <t>Mitwirkung am Wärmeschutznachweis (GEG)</t>
  </si>
  <si>
    <t>Summe Besondere Leistungen</t>
  </si>
  <si>
    <t>Nebenkosten nach Einzelnachweis (§ 14 HOAI), netto</t>
  </si>
  <si>
    <t>nur, wenn keine Pauschale vereinbart ist – Belege beifügen</t>
  </si>
  <si>
    <t>4. Abrechnung</t>
  </si>
  <si>
    <t>Honorar Grundleistungen, erbracht</t>
  </si>
  <si>
    <t>Besondere Leistungen, erbracht</t>
  </si>
  <si>
    <t>Nebenkostenpauschale</t>
  </si>
  <si>
    <t>Nebenkosten nach Einzelnachweis</t>
  </si>
  <si>
    <t>Summe der erbrachten Leistungen netto</t>
  </si>
  <si>
    <t>abzüglich bisherige Abschlagsrechnungen netto (Abschnitt 5)</t>
  </si>
  <si>
    <t>Rechnungsbetrag netto</t>
  </si>
  <si>
    <t>Umsatzsteuer</t>
  </si>
  <si>
    <t>Rechnungsbetrag brutto</t>
  </si>
  <si>
    <t>5. Bisherige Abschlagsrechnungen</t>
  </si>
  <si>
    <t>Rechnung</t>
  </si>
  <si>
    <t>Datum</t>
  </si>
  <si>
    <t>netto €</t>
  </si>
  <si>
    <t>Umsatzsteuer €</t>
  </si>
  <si>
    <t>brutto €</t>
  </si>
  <si>
    <t>bezahlt am</t>
  </si>
  <si>
    <t>bezahlt €</t>
  </si>
  <si>
    <t>1. Abschlagsrechnung (LPH 1–2, Bestandsaufnahme)</t>
  </si>
  <si>
    <t>2. Abschlagsrechnung (LPH 3–4, Wärmeschutz)</t>
  </si>
  <si>
    <t>Summe</t>
  </si>
  <si>
    <t>Noch offene Beträge aus früheren Abschlagsrechnungen (brutto)</t>
  </si>
  <si>
    <t>Gelbe Felder ausfüllen. Das Honorar je Leistungsphase ergibt sich aus dem Honorar für 100 % × Bewertung nach § 34 Abs. 3 HOAI (oder einem abweichend vereinbarten Prozentsatz). Den Leistungsstand je Phase prüfbar angeben – er bezieht sich auf die jeweilige Leistungsphase. Abschlagszahlungen können nach § 15 Abs. 2 HOAI in Verbindung mit § 632a BGB für erbrachte Leistungen verlangt werden; die Schlussrechnung muss prüffähig sein und wird nach Abnahme fällig (§ 15 Abs. 1 HOAI). Pflichtangaben nach § 14 UStG ergänzen. Muster ohne Gewähr.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</si>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</sst>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 &quot;€&quot;"/>
    <numFmt numFmtId="166" formatCode="0.0 %"/>
  </numFmts>
  <fonts count="15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162A4D"/>
      <sz val="11.5"/>
    </font>
    <font>
      <color rgb="FF1F2937"/>
      <sz val="9.5"/>
    </font>
    <font>
      <i/>
      <color rgb="FF6B7280"/>
      <sz val="8.5"/>
    </font>
    <font>
      <b/>
      <color rgb="FFFFFFFF"/>
      <sz val="9.5"/>
    </font>
    <font>
      <color rgb="FF1F2937"/>
    </font>
    <font>
      <b/>
      <color rgb="FF162A4D"/>
      <sz val="9.5"/>
    </font>
    <font>
      <b/>
    </font>
    <font>
      <b/>
      <color rgb="FF162A4D"/>
      <sz val="10"/>
    </font>
    <font>
      <b/>
      <color rgb="FF162A4D"/>
    </font>
    <font>
      <b/>
      <color rgb="FFB91C1C"/>
      <sz val="9.5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0" borderId="3" xfId="0" applyFont="1" applyBorder="1"/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5" fontId="0" fillId="2" borderId="2" xfId="0" applyNumberFormat="1" applyFill="1" applyBorder="1" applyAlignment="1">
      <alignment horizontal="right"/>
    </xf>
    <xf numFmtId="166" fontId="0" fillId="2" borderId="2" xfId="0" applyNumberFormat="1" applyFill="1" applyBorder="1" applyAlignment="1">
      <alignment horizontal="right"/>
    </xf>
    <xf numFmtId="0" fontId="7" fillId="3" borderId="2" xfId="0" applyFont="1" applyFill="1" applyBorder="1" applyAlignment="1">
      <alignment vertical="center" wrapText="1"/>
    </xf>
    <xf numFmtId="166" fontId="8" fillId="4" borderId="2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165" fontId="8" fillId="4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vertical="center" wrapText="1"/>
    </xf>
    <xf numFmtId="166" fontId="10" fillId="4" borderId="4" xfId="0" applyNumberFormat="1" applyFont="1" applyFill="1" applyBorder="1" applyAlignment="1">
      <alignment horizontal="right"/>
    </xf>
    <xf numFmtId="165" fontId="10" fillId="4" borderId="4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65" fontId="12" fillId="4" borderId="5" xfId="0" applyNumberFormat="1" applyFont="1" applyFill="1" applyBorder="1" applyAlignment="1">
      <alignment horizontal="right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14" fillId="5" borderId="0" xfId="0" applyFont="1" applyFill="1" applyAlignment="1">
      <alignment vertical="top" wrapText="1"/>
    </xf>
    <xf numFmtId="0" fontId="0" fillId="0" borderId="6" xfId="0" applyBorder="1"/>
  </cellXfs>
  <cellStyles count="1">
    <cellStyle name="Normal" xfId="0" builtinId="0"/>
  </cellStyles>
  <dxfs count="2">
    <dxf>
      <font>
        <color rgb="FF9CA3AF"/>
      </font>
    </dxf>
    <dxf>
      <font>
        <b/>
      </font>
      <fill>
        <patternFill patternType="solid">
          <bgColor rgb="FFFFED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5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workbookViewId="0" showGridLines="0"/>
  </sheetViews>
  <sheetFormatPr defaultRowHeight="18" outlineLevelRow="0" outlineLevelCol="0" x14ac:dyDescent="55" customHeight="1"/>
  <cols>
    <col min="1" max="1" width="46" customWidth="1"/>
    <col min="2" max="2" width="13" customWidth="1"/>
    <col min="3" max="3" width="12" customWidth="1"/>
    <col min="4" max="4" width="13" customWidth="1"/>
    <col min="5" max="5" width="15" customWidth="1"/>
    <col min="6" max="6" width="12" customWidth="1"/>
    <col min="7" max="7" width="16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/>
      <c r="B3" s="3"/>
      <c r="C3" s="3"/>
      <c r="D3" s="3"/>
      <c r="E3" s="3"/>
      <c r="F3" s="3"/>
      <c r="G3" s="3"/>
    </row>
    <row r="5" spans="1:7" x14ac:dyDescent="0.25">
      <c r="A5" s="4" t="s">
        <v>2</v>
      </c>
      <c r="B5" s="5" t="s">
        <v>3</v>
      </c>
      <c r="C5" s="5"/>
      <c r="D5" s="5"/>
      <c r="E5" s="4" t="s">
        <v>4</v>
      </c>
      <c r="F5" s="5" t="s">
        <v>5</v>
      </c>
      <c r="G5" s="5"/>
    </row>
    <row r="6" spans="1:7" x14ac:dyDescent="0.25">
      <c r="A6" s="4" t="s">
        <v>6</v>
      </c>
      <c r="B6" s="5" t="s">
        <v>7</v>
      </c>
      <c r="C6" s="5"/>
      <c r="D6" s="5"/>
      <c r="E6" s="4" t="s">
        <v>8</v>
      </c>
      <c r="F6" s="6">
        <v>46319</v>
      </c>
      <c r="G6" s="6"/>
    </row>
    <row r="7" spans="1:7" x14ac:dyDescent="0.25">
      <c r="A7" s="4" t="s">
        <v>9</v>
      </c>
      <c r="B7" s="5" t="s">
        <v>10</v>
      </c>
      <c r="C7" s="5"/>
      <c r="D7" s="5"/>
      <c r="E7" s="4" t="s">
        <v>11</v>
      </c>
      <c r="F7" s="6">
        <v>46034</v>
      </c>
      <c r="G7" s="6"/>
    </row>
    <row r="8" spans="1:7" x14ac:dyDescent="0.25">
      <c r="A8" s="4" t="s">
        <v>12</v>
      </c>
      <c r="B8" s="5"/>
      <c r="C8" s="5"/>
      <c r="D8" s="5"/>
      <c r="E8" s="4" t="s">
        <v>13</v>
      </c>
      <c r="F8" s="6">
        <v>46310</v>
      </c>
      <c r="G8" s="6"/>
    </row>
    <row r="10" spans="1:7" x14ac:dyDescent="0.25">
      <c r="A10" s="7" t="s">
        <v>14</v>
      </c>
      <c r="B10" s="7"/>
      <c r="C10" s="7"/>
      <c r="D10" s="7"/>
      <c r="E10" s="7"/>
      <c r="F10" s="7"/>
      <c r="G10" s="7"/>
    </row>
    <row r="11" spans="1:7" x14ac:dyDescent="0.25">
      <c r="A11" s="8" t="s">
        <v>15</v>
      </c>
      <c r="B11" s="5" t="s">
        <v>16</v>
      </c>
      <c r="C11" s="9" t="s">
        <v>17</v>
      </c>
      <c r="D11" s="9"/>
      <c r="E11" s="9"/>
      <c r="F11" s="9"/>
      <c r="G11" s="9"/>
    </row>
    <row r="12" spans="1:7" x14ac:dyDescent="0.25">
      <c r="A12" s="8" t="s">
        <v>18</v>
      </c>
      <c r="B12" s="5" t="s">
        <v>19</v>
      </c>
      <c r="C12" s="9" t="s">
        <v>20</v>
      </c>
      <c r="D12" s="9"/>
      <c r="E12" s="9"/>
      <c r="F12" s="9"/>
      <c r="G12" s="9"/>
    </row>
    <row r="13" spans="1:7" x14ac:dyDescent="0.25">
      <c r="A13" s="8" t="s">
        <v>21</v>
      </c>
      <c r="B13" s="10">
        <v>135769.4</v>
      </c>
      <c r="C13" s="9" t="s">
        <v>22</v>
      </c>
      <c r="D13" s="9"/>
      <c r="E13" s="9"/>
      <c r="F13" s="9"/>
      <c r="G13" s="9"/>
    </row>
    <row r="14" spans="1:7" x14ac:dyDescent="0.25">
      <c r="A14" s="8" t="s">
        <v>23</v>
      </c>
      <c r="B14" s="11">
        <v>0.05</v>
      </c>
      <c r="C14" s="9" t="s">
        <v>24</v>
      </c>
      <c r="D14" s="9"/>
      <c r="E14" s="9"/>
      <c r="F14" s="9"/>
      <c r="G14" s="9"/>
    </row>
    <row r="15" spans="1:7" x14ac:dyDescent="0.25">
      <c r="A15" s="8" t="s">
        <v>25</v>
      </c>
      <c r="B15" s="11">
        <v>0.19</v>
      </c>
      <c r="C15" s="9" t="s">
        <v>26</v>
      </c>
      <c r="D15" s="9"/>
      <c r="E15" s="9"/>
      <c r="F15" s="9"/>
      <c r="G15" s="9"/>
    </row>
    <row r="17" spans="1:7" x14ac:dyDescent="0.25">
      <c r="A17" s="7" t="s">
        <v>27</v>
      </c>
      <c r="B17" s="7"/>
      <c r="C17" s="7"/>
      <c r="D17" s="7"/>
      <c r="E17" s="7"/>
      <c r="F17" s="7"/>
      <c r="G17" s="7"/>
    </row>
    <row r="18" ht="32" customHeight="1" spans="1:7" x14ac:dyDescent="0.25">
      <c r="A18" s="12" t="s">
        <v>28</v>
      </c>
      <c r="B18" s="12" t="s">
        <v>29</v>
      </c>
      <c r="C18" s="12" t="s">
        <v>30</v>
      </c>
      <c r="D18" s="12" t="s">
        <v>31</v>
      </c>
      <c r="E18" s="12" t="s">
        <v>32</v>
      </c>
      <c r="F18" s="12" t="s">
        <v>33</v>
      </c>
      <c r="G18" s="12" t="s">
        <v>34</v>
      </c>
    </row>
    <row r="19" spans="1:7" x14ac:dyDescent="0.25">
      <c r="A19" s="8" t="s">
        <v>35</v>
      </c>
      <c r="B19" s="13">
        <f>IF($B$12="Innenräume",0.02,0.02)</f>
      </c>
      <c r="C19" s="14" t="s">
        <v>36</v>
      </c>
      <c r="D19" s="11"/>
      <c r="E19" s="15">
        <f>IF(C19="ja",ROUND($B$13*IF(D19="",B19,D19),2),0)</f>
      </c>
      <c r="F19" s="11">
        <v>1</v>
      </c>
      <c r="G19" s="15">
        <f>ROUND(E19*N(F19),2)</f>
      </c>
    </row>
    <row r="20" spans="1:7" x14ac:dyDescent="0.25">
      <c r="A20" s="8" t="s">
        <v>37</v>
      </c>
      <c r="B20" s="13">
        <f>IF($B$12="Innenräume",0.07,0.07)</f>
      </c>
      <c r="C20" s="14" t="s">
        <v>36</v>
      </c>
      <c r="D20" s="11"/>
      <c r="E20" s="15">
        <f>IF(C20="ja",ROUND($B$13*IF(D20="",B20,D20),2),0)</f>
      </c>
      <c r="F20" s="11">
        <v>1</v>
      </c>
      <c r="G20" s="15">
        <f>ROUND(E20*N(F20),2)</f>
      </c>
    </row>
    <row r="21" spans="1:7" x14ac:dyDescent="0.25">
      <c r="A21" s="8" t="s">
        <v>38</v>
      </c>
      <c r="B21" s="13">
        <f>IF($B$12="Innenräume",0.15,0.15)</f>
      </c>
      <c r="C21" s="14" t="s">
        <v>36</v>
      </c>
      <c r="D21" s="11"/>
      <c r="E21" s="15">
        <f>IF(C21="ja",ROUND($B$13*IF(D21="",B21,D21),2),0)</f>
      </c>
      <c r="F21" s="11">
        <v>1</v>
      </c>
      <c r="G21" s="15">
        <f>ROUND(E21*N(F21),2)</f>
      </c>
    </row>
    <row r="22" spans="1:7" x14ac:dyDescent="0.25">
      <c r="A22" s="8" t="s">
        <v>39</v>
      </c>
      <c r="B22" s="13">
        <f>IF($B$12="Innenräume",0.02,0.03)</f>
      </c>
      <c r="C22" s="14" t="s">
        <v>36</v>
      </c>
      <c r="D22" s="11"/>
      <c r="E22" s="15">
        <f>IF(C22="ja",ROUND($B$13*IF(D22="",B22,D22),2),0)</f>
      </c>
      <c r="F22" s="11">
        <v>1</v>
      </c>
      <c r="G22" s="15">
        <f>ROUND(E22*N(F22),2)</f>
      </c>
    </row>
    <row r="23" spans="1:7" x14ac:dyDescent="0.25">
      <c r="A23" s="8" t="s">
        <v>40</v>
      </c>
      <c r="B23" s="13">
        <f>IF($B$12="Innenräume",0.3,0.25)</f>
      </c>
      <c r="C23" s="14" t="s">
        <v>36</v>
      </c>
      <c r="D23" s="11"/>
      <c r="E23" s="15">
        <f>IF(C23="ja",ROUND($B$13*IF(D23="",B23,D23),2),0)</f>
      </c>
      <c r="F23" s="11">
        <v>0.6</v>
      </c>
      <c r="G23" s="15">
        <f>ROUND(E23*N(F23),2)</f>
      </c>
    </row>
    <row r="24" spans="1:7" x14ac:dyDescent="0.25">
      <c r="A24" s="8" t="s">
        <v>41</v>
      </c>
      <c r="B24" s="13">
        <f>IF($B$12="Innenräume",0.07,0.1)</f>
      </c>
      <c r="C24" s="14" t="s">
        <v>36</v>
      </c>
      <c r="D24" s="11"/>
      <c r="E24" s="15">
        <f>IF(C24="ja",ROUND($B$13*IF(D24="",B24,D24),2),0)</f>
      </c>
      <c r="F24" s="11">
        <v>0.4</v>
      </c>
      <c r="G24" s="15">
        <f>ROUND(E24*N(F24),2)</f>
      </c>
    </row>
    <row r="25" spans="1:7" x14ac:dyDescent="0.25">
      <c r="A25" s="8" t="s">
        <v>42</v>
      </c>
      <c r="B25" s="13">
        <f>IF($B$12="Innenräume",0.03,0.04)</f>
      </c>
      <c r="C25" s="14" t="s">
        <v>36</v>
      </c>
      <c r="D25" s="11"/>
      <c r="E25" s="15">
        <f>IF(C25="ja",ROUND($B$13*IF(D25="",B25,D25),2),0)</f>
      </c>
      <c r="F25" s="11">
        <v>0</v>
      </c>
      <c r="G25" s="15">
        <f>ROUND(E25*N(F25),2)</f>
      </c>
    </row>
    <row r="26" spans="1:7" x14ac:dyDescent="0.25">
      <c r="A26" s="8" t="s">
        <v>43</v>
      </c>
      <c r="B26" s="13">
        <f>IF($B$12="Innenräume",0.32,0.32)</f>
      </c>
      <c r="C26" s="14" t="s">
        <v>36</v>
      </c>
      <c r="D26" s="11"/>
      <c r="E26" s="15">
        <f>IF(C26="ja",ROUND($B$13*IF(D26="",B26,D26),2),0)</f>
      </c>
      <c r="F26" s="11">
        <v>0</v>
      </c>
      <c r="G26" s="15">
        <f>ROUND(E26*N(F26),2)</f>
      </c>
    </row>
    <row r="27" spans="1:7" x14ac:dyDescent="0.25">
      <c r="A27" s="8" t="s">
        <v>44</v>
      </c>
      <c r="B27" s="13">
        <f>IF($B$12="Innenräume",0.02,0.02)</f>
      </c>
      <c r="C27" s="14" t="s">
        <v>45</v>
      </c>
      <c r="D27" s="11"/>
      <c r="E27" s="15">
        <f>IF(C27="ja",ROUND($B$13*IF(D27="",B27,D27),2),0)</f>
      </c>
      <c r="F27" s="11">
        <v>0</v>
      </c>
      <c r="G27" s="15">
        <f>ROUND(E27*N(F27),2)</f>
      </c>
    </row>
    <row r="28" spans="1:7" x14ac:dyDescent="0.25">
      <c r="A28" s="16" t="s">
        <v>46</v>
      </c>
      <c r="B28" s="17">
        <f>SUMIF(C19:C27,"ja",B19:B27)</f>
      </c>
      <c r="E28" s="18">
        <f>SUM(E19:E27)</f>
      </c>
      <c r="F28" s="17">
        <f>IF(E28=0,"",G28/E28)</f>
      </c>
      <c r="G28" s="18">
        <f>SUM(G19:G27)</f>
      </c>
    </row>
    <row r="30" spans="1:7" x14ac:dyDescent="0.25">
      <c r="A30" s="7" t="s">
        <v>47</v>
      </c>
      <c r="B30" s="7"/>
      <c r="C30" s="7"/>
      <c r="D30" s="7"/>
      <c r="E30" s="7"/>
      <c r="F30" s="7"/>
      <c r="G30" s="7"/>
    </row>
    <row r="31" ht="30" customHeight="1" spans="1:7" x14ac:dyDescent="0.25">
      <c r="A31" s="12" t="s">
        <v>48</v>
      </c>
      <c r="B31" s="12" t="s">
        <v>49</v>
      </c>
      <c r="C31" s="12"/>
      <c r="D31" s="12"/>
      <c r="E31" s="12" t="s">
        <v>50</v>
      </c>
      <c r="F31" s="12" t="s">
        <v>51</v>
      </c>
      <c r="G31" s="12" t="s">
        <v>52</v>
      </c>
    </row>
    <row r="32" spans="1:7" x14ac:dyDescent="0.25">
      <c r="A32" s="5" t="s">
        <v>53</v>
      </c>
      <c r="B32" s="5" t="s">
        <v>54</v>
      </c>
      <c r="C32" s="5"/>
      <c r="D32" s="5"/>
      <c r="E32" s="10">
        <v>4800</v>
      </c>
      <c r="F32" s="11">
        <v>1</v>
      </c>
      <c r="G32" s="15">
        <f>IF(E32="","",ROUND(E32*N(F32),2))</f>
      </c>
    </row>
    <row r="33" spans="1:7" x14ac:dyDescent="0.25">
      <c r="A33" s="5" t="s">
        <v>55</v>
      </c>
      <c r="B33" s="5" t="s">
        <v>54</v>
      </c>
      <c r="C33" s="5"/>
      <c r="D33" s="5"/>
      <c r="E33" s="10">
        <v>2500</v>
      </c>
      <c r="F33" s="11">
        <v>1</v>
      </c>
      <c r="G33" s="15">
        <f>IF(E33="","",ROUND(E33*N(F33),2))</f>
      </c>
    </row>
    <row r="34" spans="1:7" x14ac:dyDescent="0.25">
      <c r="A34" s="5"/>
      <c r="B34" s="5"/>
      <c r="C34" s="5"/>
      <c r="D34" s="5"/>
      <c r="E34" s="10"/>
      <c r="F34" s="11"/>
      <c r="G34" s="15">
        <f>IF(E34="","",ROUND(E34*N(F34),2))</f>
      </c>
    </row>
    <row r="35" spans="1:7" x14ac:dyDescent="0.25">
      <c r="A35" s="5"/>
      <c r="B35" s="5"/>
      <c r="C35" s="5"/>
      <c r="D35" s="5"/>
      <c r="E35" s="10"/>
      <c r="F35" s="11"/>
      <c r="G35" s="15">
        <f>IF(E35="","",ROUND(E35*N(F35),2))</f>
      </c>
    </row>
    <row r="36" spans="1:7" x14ac:dyDescent="0.25">
      <c r="A36" s="5"/>
      <c r="B36" s="5"/>
      <c r="C36" s="5"/>
      <c r="D36" s="5"/>
      <c r="E36" s="10"/>
      <c r="F36" s="11"/>
      <c r="G36" s="15">
        <f>IF(E36="","",ROUND(E36*N(F36),2))</f>
      </c>
    </row>
    <row r="37" spans="1:7" x14ac:dyDescent="0.25">
      <c r="A37" s="16" t="s">
        <v>56</v>
      </c>
      <c r="E37" s="18">
        <f>SUM(E32:E36)</f>
      </c>
      <c r="G37" s="18">
        <f>SUM(G32:G36)</f>
      </c>
    </row>
    <row r="38" spans="1:7" x14ac:dyDescent="0.25">
      <c r="A38" s="8" t="s">
        <v>57</v>
      </c>
      <c r="B38" s="9" t="s">
        <v>58</v>
      </c>
      <c r="C38" s="9"/>
      <c r="D38" s="9"/>
      <c r="E38" s="9"/>
      <c r="F38" s="9"/>
      <c r="G38" s="10"/>
    </row>
    <row r="40" spans="1:7" x14ac:dyDescent="0.25">
      <c r="A40" s="7" t="s">
        <v>59</v>
      </c>
      <c r="B40" s="7"/>
      <c r="C40" s="7"/>
      <c r="D40" s="7"/>
      <c r="E40" s="7"/>
      <c r="F40" s="7"/>
      <c r="G40" s="7"/>
    </row>
    <row r="41" spans="1:7" x14ac:dyDescent="0.25">
      <c r="A41" s="19" t="s">
        <v>60</v>
      </c>
      <c r="B41" s="19"/>
      <c r="C41" s="19"/>
      <c r="D41" s="19"/>
      <c r="E41" s="19"/>
      <c r="G41" s="15">
        <f>G28</f>
      </c>
    </row>
    <row r="42" spans="1:7" x14ac:dyDescent="0.25">
      <c r="A42" s="19" t="s">
        <v>61</v>
      </c>
      <c r="B42" s="19"/>
      <c r="C42" s="19"/>
      <c r="D42" s="19"/>
      <c r="E42" s="19"/>
      <c r="G42" s="15">
        <f>G37</f>
      </c>
    </row>
    <row r="43" spans="1:7" x14ac:dyDescent="0.25">
      <c r="A43" s="19" t="s">
        <v>62</v>
      </c>
      <c r="B43" s="19"/>
      <c r="C43" s="19"/>
      <c r="D43" s="19"/>
      <c r="E43" s="19"/>
      <c r="F43" s="13">
        <f>$B$14</f>
      </c>
      <c r="G43" s="15">
        <f>ROUND((G41+G42)*$B$14,2)</f>
      </c>
    </row>
    <row r="44" spans="1:7" x14ac:dyDescent="0.25">
      <c r="A44" s="19" t="s">
        <v>63</v>
      </c>
      <c r="B44" s="19"/>
      <c r="C44" s="19"/>
      <c r="D44" s="19"/>
      <c r="E44" s="19"/>
      <c r="G44" s="15">
        <f>N(G38)</f>
      </c>
    </row>
    <row r="45" spans="1:7" x14ac:dyDescent="0.25">
      <c r="A45" s="20" t="s">
        <v>64</v>
      </c>
      <c r="B45" s="20"/>
      <c r="C45" s="20"/>
      <c r="D45" s="20"/>
      <c r="E45" s="20"/>
      <c r="G45" s="21">
        <f>SUM(G41:G44)</f>
      </c>
    </row>
    <row r="46" spans="1:7" x14ac:dyDescent="0.25">
      <c r="A46" s="19" t="s">
        <v>65</v>
      </c>
      <c r="B46" s="19"/>
      <c r="C46" s="19"/>
      <c r="D46" s="19"/>
      <c r="E46" s="19"/>
      <c r="G46" s="15">
        <f>-N(C62)</f>
      </c>
    </row>
    <row r="47" spans="1:7" x14ac:dyDescent="0.25">
      <c r="A47" s="20" t="s">
        <v>66</v>
      </c>
      <c r="B47" s="20"/>
      <c r="C47" s="20"/>
      <c r="D47" s="20"/>
      <c r="E47" s="20"/>
      <c r="G47" s="21">
        <f>G45+G46</f>
      </c>
    </row>
    <row r="48" spans="1:7" x14ac:dyDescent="0.25">
      <c r="A48" s="19" t="s">
        <v>67</v>
      </c>
      <c r="B48" s="19"/>
      <c r="C48" s="19"/>
      <c r="D48" s="19"/>
      <c r="E48" s="19"/>
      <c r="F48" s="13">
        <f>$B$15</f>
      </c>
      <c r="G48" s="15">
        <f>ROUND(G47*$B$15,2)</f>
      </c>
    </row>
    <row r="49" spans="1:7" x14ac:dyDescent="0.25">
      <c r="A49" s="20" t="s">
        <v>68</v>
      </c>
      <c r="B49" s="20"/>
      <c r="C49" s="20"/>
      <c r="D49" s="20"/>
      <c r="E49" s="20"/>
      <c r="G49" s="21">
        <f>G47+G48</f>
      </c>
    </row>
    <row r="50" ht="28" customHeight="1" spans="1:7" x14ac:dyDescent="0.25">
      <c r="A50" s="22">
        <f>IF(AND($B$11="Schlussrechnung",G28&lt;E28),"Hinweis: Nicht alle beauftragten Leistungsphasen stehen auf 100 % – für die Schlussrechnung Leistungsstand prüfen oder Teilkündigung/Reduzierung dokumentieren.",IF(G47&lt;0,"Achtung: Die bisherigen Abschläge übersteigen die erbrachten Leistungen – Rückzahlung bzw. Gutschrift prüfen.",""))</f>
      </c>
      <c r="B50" s="22"/>
      <c r="C50" s="22"/>
      <c r="D50" s="22"/>
      <c r="E50" s="22"/>
      <c r="F50" s="22"/>
      <c r="G50" s="22"/>
    </row>
    <row r="52" spans="1:7" x14ac:dyDescent="0.25">
      <c r="A52" s="7" t="s">
        <v>69</v>
      </c>
      <c r="B52" s="7"/>
      <c r="C52" s="7"/>
      <c r="D52" s="7"/>
      <c r="E52" s="7"/>
      <c r="F52" s="7"/>
      <c r="G52" s="7"/>
    </row>
    <row r="53" ht="30" customHeight="1" spans="1:7" x14ac:dyDescent="0.25">
      <c r="A53" s="12" t="s">
        <v>70</v>
      </c>
      <c r="B53" s="12" t="s">
        <v>71</v>
      </c>
      <c r="C53" s="12" t="s">
        <v>72</v>
      </c>
      <c r="D53" s="12" t="s">
        <v>73</v>
      </c>
      <c r="E53" s="12" t="s">
        <v>74</v>
      </c>
      <c r="F53" s="12" t="s">
        <v>75</v>
      </c>
      <c r="G53" s="12" t="s">
        <v>76</v>
      </c>
    </row>
    <row r="54" spans="1:7" x14ac:dyDescent="0.25">
      <c r="A54" s="5" t="s">
        <v>77</v>
      </c>
      <c r="B54" s="6">
        <v>46097</v>
      </c>
      <c r="C54" s="10">
        <v>17870.21</v>
      </c>
      <c r="D54" s="15">
        <f>IF(C54="","",ROUND(C54*$B$15,2))</f>
      </c>
      <c r="E54" s="15">
        <f>IF(C54="","",C54+D54)</f>
      </c>
      <c r="F54" s="6">
        <v>46111</v>
      </c>
      <c r="G54" s="10">
        <v>21265.55</v>
      </c>
    </row>
    <row r="55" spans="1:7" x14ac:dyDescent="0.25">
      <c r="A55" s="5" t="s">
        <v>78</v>
      </c>
      <c r="B55" s="6">
        <v>46195</v>
      </c>
      <c r="C55" s="10">
        <v>28285.41</v>
      </c>
      <c r="D55" s="15">
        <f>IF(C55="","",ROUND(C55*$B$15,2))</f>
      </c>
      <c r="E55" s="15">
        <f>IF(C55="","",C55+D55)</f>
      </c>
      <c r="F55" s="6">
        <v>46206</v>
      </c>
      <c r="G55" s="10">
        <v>33659.64</v>
      </c>
    </row>
    <row r="56" spans="1:7" x14ac:dyDescent="0.25">
      <c r="A56" s="5"/>
      <c r="B56" s="6"/>
      <c r="C56" s="10"/>
      <c r="D56" s="15">
        <f>IF(C56="","",ROUND(C56*$B$15,2))</f>
      </c>
      <c r="E56" s="15">
        <f>IF(C56="","",C56+D56)</f>
      </c>
      <c r="F56" s="6"/>
      <c r="G56" s="10"/>
    </row>
    <row r="57" spans="1:7" x14ac:dyDescent="0.25">
      <c r="A57" s="5"/>
      <c r="B57" s="6"/>
      <c r="C57" s="10"/>
      <c r="D57" s="15">
        <f>IF(C57="","",ROUND(C57*$B$15,2))</f>
      </c>
      <c r="E57" s="15">
        <f>IF(C57="","",C57+D57)</f>
      </c>
      <c r="F57" s="6"/>
      <c r="G57" s="10"/>
    </row>
    <row r="58" spans="1:7" x14ac:dyDescent="0.25">
      <c r="A58" s="5"/>
      <c r="B58" s="6"/>
      <c r="C58" s="10"/>
      <c r="D58" s="15">
        <f>IF(C58="","",ROUND(C58*$B$15,2))</f>
      </c>
      <c r="E58" s="15">
        <f>IF(C58="","",C58+D58)</f>
      </c>
      <c r="F58" s="6"/>
      <c r="G58" s="10"/>
    </row>
    <row r="59" spans="1:7" x14ac:dyDescent="0.25">
      <c r="A59" s="5"/>
      <c r="B59" s="6"/>
      <c r="C59" s="10"/>
      <c r="D59" s="15">
        <f>IF(C59="","",ROUND(C59*$B$15,2))</f>
      </c>
      <c r="E59" s="15">
        <f>IF(C59="","",C59+D59)</f>
      </c>
      <c r="F59" s="6"/>
      <c r="G59" s="10"/>
    </row>
    <row r="60" spans="1:7" x14ac:dyDescent="0.25">
      <c r="A60" s="5"/>
      <c r="B60" s="6"/>
      <c r="C60" s="10"/>
      <c r="D60" s="15">
        <f>IF(C60="","",ROUND(C60*$B$15,2))</f>
      </c>
      <c r="E60" s="15">
        <f>IF(C60="","",C60+D60)</f>
      </c>
      <c r="F60" s="6"/>
      <c r="G60" s="10"/>
    </row>
    <row r="61" spans="1:7" x14ac:dyDescent="0.25">
      <c r="A61" s="5"/>
      <c r="B61" s="6"/>
      <c r="C61" s="10"/>
      <c r="D61" s="15">
        <f>IF(C61="","",ROUND(C61*$B$15,2))</f>
      </c>
      <c r="E61" s="15">
        <f>IF(C61="","",C61+D61)</f>
      </c>
      <c r="F61" s="6"/>
      <c r="G61" s="10"/>
    </row>
    <row r="62" spans="1:7" x14ac:dyDescent="0.25">
      <c r="A62" s="16" t="s">
        <v>79</v>
      </c>
      <c r="C62" s="18">
        <f>SUM(C54:C61)</f>
      </c>
      <c r="D62" s="18">
        <f>SUM(D54:D61)</f>
      </c>
      <c r="E62" s="18">
        <f>SUM(E54:E61)</f>
      </c>
      <c r="G62" s="18">
        <f>SUM(G54:G61)</f>
      </c>
    </row>
    <row r="63" spans="1:7" x14ac:dyDescent="0.25">
      <c r="A63" s="23" t="s">
        <v>80</v>
      </c>
      <c r="B63" s="23"/>
      <c r="C63" s="23"/>
      <c r="D63" s="23"/>
      <c r="E63" s="23"/>
      <c r="F63" s="23"/>
      <c r="G63" s="15">
        <f>E62-G62</f>
      </c>
    </row>
    <row r="65" spans="1:7" x14ac:dyDescent="0.25">
      <c r="A65" s="24" t="s">
        <v>81</v>
      </c>
      <c r="B65" s="24"/>
      <c r="C65" s="24"/>
      <c r="D65" s="24"/>
      <c r="E65" s="24"/>
      <c r="F65" s="24"/>
      <c r="G65" s="24"/>
    </row>
    <row r="66" spans="1:7" x14ac:dyDescent="0.25">
      <c r="A66" s="24"/>
      <c r="B66" s="24"/>
      <c r="C66" s="24"/>
      <c r="D66" s="24"/>
      <c r="E66" s="24"/>
      <c r="F66" s="24"/>
      <c r="G66" s="24"/>
    </row>
    <row r="67" spans="1:7" x14ac:dyDescent="0.25">
      <c r="A67" s="24"/>
      <c r="B67" s="24"/>
      <c r="C67" s="24"/>
      <c r="D67" s="24"/>
      <c r="E67" s="24"/>
      <c r="F67" s="24"/>
      <c r="G67" s="24"/>
    </row>
    <row r="68" spans="1:7" x14ac:dyDescent="0.25">
      <c r="A68" s="24"/>
      <c r="B68" s="24"/>
      <c r="C68" s="24"/>
      <c r="D68" s="24"/>
      <c r="E68" s="24"/>
      <c r="F68" s="24"/>
      <c r="G68" s="24"/>
    </row>
    <row r="70" spans="1:7" x14ac:dyDescent="0.25">
      <c r="A70" s="25" t="s">
        <v>82</v>
      </c>
      <c r="B70" s="25"/>
      <c r="C70" s="25"/>
      <c r="D70" s="25"/>
      <c r="E70" s="25"/>
      <c r="F70" s="25"/>
      <c r="G70" s="25"/>
    </row>
  </sheetData>
  <mergeCells count="40">
    <mergeCell ref="A1:G1"/>
    <mergeCell ref="A2:G2"/>
    <mergeCell ref="B5:D5"/>
    <mergeCell ref="F5:G5"/>
    <mergeCell ref="B6:D6"/>
    <mergeCell ref="F6:G6"/>
    <mergeCell ref="B7:D7"/>
    <mergeCell ref="F7:G7"/>
    <mergeCell ref="B8:D8"/>
    <mergeCell ref="F8:G8"/>
    <mergeCell ref="A10:G10"/>
    <mergeCell ref="C11:G11"/>
    <mergeCell ref="C12:G12"/>
    <mergeCell ref="C13:G13"/>
    <mergeCell ref="C14:G14"/>
    <mergeCell ref="C15:G15"/>
    <mergeCell ref="A17:G17"/>
    <mergeCell ref="A30:G30"/>
    <mergeCell ref="B31:D31"/>
    <mergeCell ref="B32:D32"/>
    <mergeCell ref="B33:D33"/>
    <mergeCell ref="B34:D34"/>
    <mergeCell ref="B35:D35"/>
    <mergeCell ref="B36:D36"/>
    <mergeCell ref="B38:F38"/>
    <mergeCell ref="A40:G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G50"/>
    <mergeCell ref="A52:G52"/>
    <mergeCell ref="A63:F63"/>
    <mergeCell ref="A65:G68"/>
    <mergeCell ref="A70:G70"/>
  </mergeCells>
  <conditionalFormatting sqref="A19:G27">
    <cfRule type="expression" dxfId="0" priority="1">
      <formula>$C19&lt;&gt;"ja"</formula>
    </cfRule>
  </conditionalFormatting>
  <conditionalFormatting sqref="F19:F27">
    <cfRule type="dataBar" priority="2">
      <dataBar>
        <cfvo type="num" val="0"/>
        <cfvo type="num" val="1"/>
        <color rgb="FF93C5FD"/>
      </dataBar>
      <extLst>
        <ext xmlns:x14="http://schemas.microsoft.com/office/spreadsheetml/2009/9/main" uri="{B025F937-C7B1-47D3-B67F-A62EFF666E3E}">
          <x14:id>{D339DA86-9964-4A98-88C3-A13D3C9A7AD8}</x14:id>
        </ext>
      </extLst>
    </cfRule>
  </conditionalFormatting>
  <conditionalFormatting sqref="G63">
    <cfRule type="expression" dxfId="1" priority="3">
      <formula>N(G63)&gt;0.005</formula>
    </cfRule>
  </conditionalFormatting>
  <dataValidations count="8">
    <dataValidation type="list" allowBlank="1" showErrorMessage="1" error="Bitte einen Eintrag aus der Liste wählen." sqref="B11">
      <formula1>"Abschlagsrechnung,Schlussrechnung"</formula1>
    </dataValidation>
    <dataValidation type="list" allowBlank="1" showErrorMessage="1" error="Bitte einen Eintrag aus der Liste wählen." sqref="B12">
      <formula1>"Gebäude,Innenräume"</formula1>
    </dataValidation>
    <dataValidation type="decimal" allowBlank="1" showErrorMessage="1" error="Pauschale zwischen 0 % und 20 %" sqref="B14">
      <formula1>0</formula1>
      <formula2>0.2</formula2>
    </dataValidation>
    <dataValidation type="decimal" allowBlank="1" showErrorMessage="1" error="Steuersatz z. B. 19 %" sqref="B15">
      <formula1>0</formula1>
      <formula2>0.25</formula2>
    </dataValidation>
    <dataValidation type="list" allowBlank="1" showErrorMessage="1" error="Bitte einen Eintrag aus der Liste wählen." sqref="C19:C27">
      <formula1>"ja,nein"</formula1>
    </dataValidation>
    <dataValidation type="decimal" allowBlank="1" showErrorMessage="1" error="Bewertung zwischen 0 % und 100 %" sqref="D19:D27">
      <formula1>0</formula1>
      <formula2>1</formula2>
    </dataValidation>
    <dataValidation type="decimal" allowBlank="1" showErrorMessage="1" error="Leistungsstand zwischen 0 % und 100 % der Leistungsphase" sqref="F19:F27">
      <formula1>0</formula1>
      <formula2>1</formula2>
    </dataValidation>
    <dataValidation type="decimal" allowBlank="1" showErrorMessage="1" error="Leistungsstand zwischen 0 % und 100 %" sqref="F32:F36">
      <formula1>0</formula1>
      <formula2>1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39DA86-9964-4A98-88C3-A13D3C9A7AD8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F19:F27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Honorarrechnung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Honorarrechnung Architekt nach HOAI</dc:title>
  <dc:subject/>
  <dc:description/>
  <cp:keywords/>
  <cp:category/>
  <cp:lastModifiedBy>Unknown</cp:lastModifiedBy>
  <dcterms:created xsi:type="dcterms:W3CDTF">2026-10-24T08:40:52Z</dcterms:created>
  <dcterms:modified xsi:type="dcterms:W3CDTF">2026-10-24T08:40:52Z</dcterms:modified>
</cp:coreProperties>
</file>